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530" tabRatio="815" activeTab="0"/>
  </bookViews>
  <sheets>
    <sheet name="Todos os Indicadores" sheetId="1" r:id="rId1"/>
    <sheet name="Estimativas" sheetId="2" r:id="rId2"/>
    <sheet name="Distribuição" sheetId="3" r:id="rId3"/>
    <sheet name="Quadros  1" sheetId="4" r:id="rId4"/>
    <sheet name="Quadros 2" sheetId="5" r:id="rId5"/>
    <sheet name="Quadro 3" sheetId="6" r:id="rId6"/>
    <sheet name="Quadro 4" sheetId="7" r:id="rId7"/>
    <sheet name="Quadro 5" sheetId="8" r:id="rId8"/>
    <sheet name="Quadro 6" sheetId="9" r:id="rId9"/>
    <sheet name="Quadro 7" sheetId="10" r:id="rId10"/>
    <sheet name="Quadro 8" sheetId="11" r:id="rId11"/>
  </sheets>
  <definedNames>
    <definedName name="_xlfn.IFERROR" hidden="1">#NAME?</definedName>
    <definedName name="_xlnm.Print_Area" localSheetId="0">'Todos os Indicadores'!$A$1:$O$58</definedName>
    <definedName name="SAIA_BR_RAZAON_BRASIL">"#ref!"</definedName>
    <definedName name="SAIA_BR_RAZAON_GR">"#ref!"</definedName>
    <definedName name="SAIA_BR_TOTALN_BRASIL">"#ref!"</definedName>
    <definedName name="SAIA_BR_TOTALN_GR">"#ref!"</definedName>
    <definedName name="SAIT_BR_RAZAO_BRASIL">"#ref!"</definedName>
    <definedName name="SAIT_BR_RAZAO_GR">"#ref!"</definedName>
    <definedName name="SAIT_BR_TOTAL_BRASIL">"#ref!"</definedName>
    <definedName name="SAIT_BR_TOTAL_GR">"#ref!"</definedName>
    <definedName name="_xlnm.Print_Titles" localSheetId="0">'Todos os Indicadores'!$1:$5</definedName>
  </definedNames>
  <calcPr fullCalcOnLoad="1"/>
</workbook>
</file>

<file path=xl/sharedStrings.xml><?xml version="1.0" encoding="utf-8"?>
<sst xmlns="http://schemas.openxmlformats.org/spreadsheetml/2006/main" count="489" uniqueCount="159">
  <si>
    <t>2013/2012</t>
  </si>
  <si>
    <t>2014/2013</t>
  </si>
  <si>
    <t>2015/2014</t>
  </si>
  <si>
    <t>2016/2015</t>
  </si>
  <si>
    <t>Total</t>
  </si>
  <si>
    <t>Percentual</t>
  </si>
  <si>
    <t>Na força de trabalho</t>
  </si>
  <si>
    <t>Ocupadas</t>
  </si>
  <si>
    <t>Desocupadas</t>
  </si>
  <si>
    <t>Fora da força de trabalhos</t>
  </si>
  <si>
    <t>Taxa de participação na força de trabalho</t>
  </si>
  <si>
    <t>Nível da ocupação</t>
  </si>
  <si>
    <t>Nível da desocupação</t>
  </si>
  <si>
    <t>Taxa de desocupação</t>
  </si>
  <si>
    <t>População total</t>
  </si>
  <si>
    <t xml:space="preserve">Empregado no setor público (inclusive servidor estatutário e militar) </t>
  </si>
  <si>
    <t>Com carteira de trabalho assinada</t>
  </si>
  <si>
    <t>Sem carteira de trabalho assinada</t>
  </si>
  <si>
    <t xml:space="preserve">Empregado no setor privado com carteira de trabalho assinada (exclusive trabalhadores domésticos)  </t>
  </si>
  <si>
    <t xml:space="preserve">Trabalhador doméstico  </t>
  </si>
  <si>
    <t xml:space="preserve">Empregador  </t>
  </si>
  <si>
    <t xml:space="preserve">Contaprópria  </t>
  </si>
  <si>
    <t xml:space="preserve">Trabalhador familiar auxiliar  </t>
  </si>
  <si>
    <t xml:space="preserve">Indústria Geral  </t>
  </si>
  <si>
    <t xml:space="preserve">Construção  </t>
  </si>
  <si>
    <t xml:space="preserve">Comércio, reparação de veículos automotores e motocicletas  </t>
  </si>
  <si>
    <t xml:space="preserve">Transporte, armazenagem e correio  </t>
  </si>
  <si>
    <t xml:space="preserve">Alojamento e alimentação  </t>
  </si>
  <si>
    <t xml:space="preserve">Informação, comunicação e atividades financeiras, imobiliárias, profissionais e administrativas  </t>
  </si>
  <si>
    <t xml:space="preserve">Administração pública, defesa, seguridade, educação, saúde humana e serviços sociais   </t>
  </si>
  <si>
    <t xml:space="preserve">Outros serviços  </t>
  </si>
  <si>
    <t xml:space="preserve">Serviços Domésticos  </t>
  </si>
  <si>
    <t>Habitualmente recebido por mês</t>
  </si>
  <si>
    <t>Efetivamente recebido por mês</t>
  </si>
  <si>
    <t xml:space="preserve">Habitualmente recebido por mês, </t>
  </si>
  <si>
    <t xml:space="preserve">Efetivamente recebido por mês </t>
  </si>
  <si>
    <t xml:space="preserve">Habitualmente recebido por mês </t>
  </si>
  <si>
    <t>Pessoas ocupadas como Empregado na semana de referência)</t>
  </si>
  <si>
    <t>Todas as pessoas ocupadas</t>
  </si>
  <si>
    <t xml:space="preserve">Grupamentos de Atividade                     </t>
  </si>
  <si>
    <t xml:space="preserve">Rendimento médio de todos os trabalhos     pelas pessoas  com rendimento de trabalho. </t>
  </si>
  <si>
    <t xml:space="preserve">Rendimento médio do trabalho principal     pelas pessoas com rendimento de trabalho. </t>
  </si>
  <si>
    <t>Contribuição para instituto de previdência em qualquer trabalho.</t>
  </si>
  <si>
    <t>Massa de rendimento de todos os trabalhos,  recebido por mês, pelas pessoas  com rendimento de trabalho.</t>
  </si>
  <si>
    <t>Rendimento médio do trabalho principal, habitualmente recebido por mês, pelas pessoas, com rendimento de trabalho, por Posição na Ocupação.</t>
  </si>
  <si>
    <t>Rendimento médio do trabalho principal, habitualmente recebido por mês, pelas pessoas, com rendimento de trabalho, por Grupamento de Atividade.</t>
  </si>
  <si>
    <t>Nº da Tabela</t>
  </si>
  <si>
    <t>Estimativa</t>
  </si>
  <si>
    <r>
      <t>Pessoas de 14 anos ou mais de idade, ocupadas na semana de referência.</t>
    </r>
    <r>
      <rPr>
        <i/>
        <sz val="11"/>
        <rFont val="Univers"/>
        <family val="2"/>
      </rPr>
      <t xml:space="preserve"> (em Reais)</t>
    </r>
  </si>
  <si>
    <r>
      <t xml:space="preserve">População. </t>
    </r>
    <r>
      <rPr>
        <i/>
        <sz val="11"/>
        <rFont val="Univers"/>
        <family val="2"/>
      </rPr>
      <t>(em mil pessoas)</t>
    </r>
  </si>
  <si>
    <t>Indicadores</t>
  </si>
  <si>
    <t xml:space="preserve"> Empregado no setor privado sem carteira de trabalho assinada (exclusive trabalhadores domésticos)  </t>
  </si>
  <si>
    <t xml:space="preserve">Empregado no setor público (inclusive servidor estatutário e militar)  </t>
  </si>
  <si>
    <t xml:space="preserve">Agricultura, pecuária, produção florestal, pesca e aquicultura  </t>
  </si>
  <si>
    <t xml:space="preserve">Administração pública, defesa, seguridade, educação, saúde humana e serviços sociais  </t>
  </si>
  <si>
    <t xml:space="preserve"> Outros serviços  </t>
  </si>
  <si>
    <t>Pesquisa Nacional por Amostra de Domicílios Contínua - PNAD Contínua</t>
  </si>
  <si>
    <t>Pessoas de 14 anos ou mais de idade, ocupadas na semana de referência. (em Reais)</t>
  </si>
  <si>
    <t>População Ocupada Total</t>
  </si>
  <si>
    <t>Posição na Ocupação</t>
  </si>
  <si>
    <t>População de 14 anos ou mais de idade, na semana de referência. (em mil pessoas)</t>
  </si>
  <si>
    <t>População de 14 anos ou mais de idade, na semana de referência</t>
  </si>
  <si>
    <t>População                                                                                 (em mil pessoas)</t>
  </si>
  <si>
    <t xml:space="preserve">População de 14 anos ou mais de idade, na semana de referência. </t>
  </si>
  <si>
    <r>
      <t xml:space="preserve">População de 14 anos ou mais de idade, ocupadas na semana de referência.  </t>
    </r>
    <r>
      <rPr>
        <i/>
        <sz val="11"/>
        <rFont val="Univers"/>
        <family val="2"/>
      </rPr>
      <t>(em mil pessoas)</t>
    </r>
  </si>
  <si>
    <t>Distribuição (%)</t>
  </si>
  <si>
    <t xml:space="preserve">Taxas                                                                                           Estimativa (%)                                                                             ( Variação em ponto percentual )          </t>
  </si>
  <si>
    <t>Variação (%)</t>
  </si>
  <si>
    <t>Média anual</t>
  </si>
  <si>
    <t>População total - Brasil</t>
  </si>
  <si>
    <t>Pessoas de 14 anos ou mais de idade - Brasil</t>
  </si>
  <si>
    <t>Pessoas de 14 anos ou mais de idade, na força de trabalho, na semana de referência - Brasil</t>
  </si>
  <si>
    <t>Pessoas de 14 anos ou mais de idade, ocupadas na semana de referência - Brasil</t>
  </si>
  <si>
    <t>Pessoas de 14 anos ou mais de idade, desocupadas nas semana de referência - Brasil</t>
  </si>
  <si>
    <t>Pessoas de 14 anos ou mais de idade, fora da força de trabalho, na semana de referência - Brasil</t>
  </si>
  <si>
    <t>Pessoas de 14 anos ou mais de idade, ocupadas na semana de referência como Empregado no setor privado com carteira de trabalho assinada (exclusive trabalhadores domésticos) - Brasil</t>
  </si>
  <si>
    <t>Pessoas de 14 anos ou mais de idade, ocupadas na semana de referência como Empregado no setor privado sem carteira de trabalho assinada (exclusive trabalhadores domésticos) - Brasil</t>
  </si>
  <si>
    <t>Pessoas de 14 anos ou mais de idade, ocupadas na semana de referência como Trabalhador doméstico - Brasil</t>
  </si>
  <si>
    <t>Pessoas de 14 anos ou mais de idade, ocupadas na semana de referência como Empregado no setor público (inclusive servidor estatutário e militar) - Brasil</t>
  </si>
  <si>
    <t>Pessoas de 14 anos ou mais de idade, ocupadas na semana de referência como Empregador - Brasil</t>
  </si>
  <si>
    <t>Pessoas de 14 anos ou mais de idade, ocupadas na semana de referência como Conta-própria - Brasil</t>
  </si>
  <si>
    <t>Pessoas de 14 anos ou mais de idade, ocupadas na semana de referência como Trabalhador familiar auxiliar - Brasil</t>
  </si>
  <si>
    <t>Pessoas de 14 anos ou mais de idade, ocupadas na semana de referência no grupamento de atividade Agricultura, pecuária, produção florestal, pesca e aquicultura - Brasil</t>
  </si>
  <si>
    <t>Pessoas de 14 anos ou mais de idade, ocupadas na semana de referência no grupamento de atividade Indústria Geral - Brasil</t>
  </si>
  <si>
    <t>Pessoas de 14 anos ou mais de idade, ocupadas na semana de referência no grupamento de atividade Construção - Brasil</t>
  </si>
  <si>
    <t>Pessoas de 14 anos ou mais de idade, ocupadas na semana de referência no grupamento de atividade Comércio, reparação de veículos automotores e motocicletas - Brasil</t>
  </si>
  <si>
    <t>Pessoas de 14 anos ou mais de idade, ocupadas na semana de referência no grupamento de atividade Transporte, armazenagem e correio - Brasil</t>
  </si>
  <si>
    <t>Pessoas de 14 anos ou mais de idade, ocupadas na semana de referência no grupamento de atividade Alojamento e alimentação - Brasil</t>
  </si>
  <si>
    <t>Pessoas de 14 anos ou mais de idade, ocupadas na semana de referência no grupamento de atividade Informação, comunicação e atividades financeiras, imobiliárias, profissionais e administrativas - Brasil</t>
  </si>
  <si>
    <t>Pessoas de 14 anos ou mais de idade, ocupadas na semana de referência no grupamento de atividade Administração pública, defesa, seguridade, educação, saúde humana e serviços sociais  - Brasil</t>
  </si>
  <si>
    <t>Pessoas de 14 anos ou mais de idade, ocupadas na semana de referência no grupamento de atividade Outros serviços - Brasil</t>
  </si>
  <si>
    <t>Pessoas de 14 anos ou mais de idade, ocupadas na semana de referência no grupamento de atividade Serviços Domésticos - Brasil</t>
  </si>
  <si>
    <t>Taxa de participação na força de trabalho das pessoas de 14 anos ou mais de idade, na semana de referência - Brasil</t>
  </si>
  <si>
    <t>Nível da ocupação das pessoas de 14 anos ou mais de idade, na semana de referência - Brasil</t>
  </si>
  <si>
    <t>Nível da desocupação das pessoas de 14 anos ou mais de idade, na semana de referência - Brasil</t>
  </si>
  <si>
    <t>Taxa de desocupação das pessoas de 14 anos ou mais de idade, na semana de referência - Brasil</t>
  </si>
  <si>
    <t>Rendimento médio de todos os trabalhos, habitualmente recebido por mês, pelas pessoas de 14 anos ou mais de idade, ocupadas na semana de referência, com rendimento de trabalho - Brasil</t>
  </si>
  <si>
    <t>Rendimento médio de todos os trabalhos, efetivamente recebido por mês, pelas pessoas de 14 anos ou mais de idade, ocupadas na semana de referência, com rendimento de trabalho - Brasil</t>
  </si>
  <si>
    <t>Rendimento médio do trabalho principal, habitualmente recebido por mês, pelas pessoas de 14 anos ou mais de idade, ocupadas na semana de referência, com rendimento de trabalho - Brasil</t>
  </si>
  <si>
    <t>Rendimento médio do trabalho principal, efetivamente recebido por mês, pelas pessoas de 14 anos ou mais de idade, ocupadas na semana de referência, com rendimento de trabalho - Brasil</t>
  </si>
  <si>
    <t>Rendimento médio do trabalho principal, habitualmente recebido por mês, pelas pessoas de 14 anos ou mais de idade, ocupadas na semana de referência, com rendimento de trabalho, como Empregado no setor privado com carteira de trabalho assinada (exclusive trabalhadores domésticos) - Brasil</t>
  </si>
  <si>
    <t>Rendimento médio do trabalho principal, habitualmente recebido por mês, pelas pessoas de 14 anos ou mais de idade, ocupadas na semana de referência, com rendimento de trabalho, como Empregado no setor privado sem carteira de trabalho assinada (exclusive trabalhadores domésticos) - Brasil</t>
  </si>
  <si>
    <t>Rendimento médio do trabalho principal, habitualmente recebido por mês, pelas pessoas de 14 anos ou mais de idade, ocupadas na semana de referência, com rendimento de trabalho, como Trabalhador doméstico - Brasil</t>
  </si>
  <si>
    <t>Rendimento médio do trabalho principal, habitualmente recebido por mês, pelas pessoas de 14 anos ou mais de idade, ocupadas na semana de referência, com rendimento de trabalho, como Empregado no setor público (inclusive servidor estatutário e militar) - Brasil</t>
  </si>
  <si>
    <t>Rendimento médio do trabalho principal, habitualmente recebido por mês, pelas pessoas de 14 anos ou mais de idade, ocupadas na semana de referência, com rendimento de trabalho, como Empregador - Brasil</t>
  </si>
  <si>
    <t>Rendimento médio do trabalho principal, habitualmente recebido por mês, pelas pessoas de 14 anos ou mais de idade, ocupadas na semana de referência, com rendimento de trabalho, como Conta-própria - Brasil</t>
  </si>
  <si>
    <t>Rendimento médio do trabalho principal, habitualmente recebido por mês, pelas pessoas de 14 anos ou mais de idade, ocupadas na semana de referência, com rendimento de trabalho, no grupamento de atividade Agricultura, pecuária, produção florestal, pesca e aquicultura - Brasil</t>
  </si>
  <si>
    <t>Rendimento médio do trabalho principal, habitualmente recebido por mês, pelas pessoas de 14 anos ou mais de idade, ocupadas na semana de referência, com rendimento de trabalho, no grupamento de atividade Indústria Geral - Brasil</t>
  </si>
  <si>
    <t>Rendimento médio do trabalho principal, habitualmente recebido por mês, pelas pessoas de 14 anos ou mais de idade, ocupadas na semana de referência, com rendimento de trabalho, no grupamento de atividade Construção - Brasil</t>
  </si>
  <si>
    <t>Rendimento médio do trabalho principal, habitualmente recebido por mês, pelas pessoas de 14 anos ou mais de idade, ocupadas na semana de referência, com rendimento de trabalho, no grupamento de atividade Comércio, reparação de veículos automotores e motocicletas - Brasil</t>
  </si>
  <si>
    <t>Rendimento médio do trabalho principal, habitualmente recebido por mês, pelas pessoas de 14 anos ou mais de idade, ocupadas na semana de referência, com rendimento de trabalho, no grupamento de atividade Transporte, armazenagem e correio - Brasil</t>
  </si>
  <si>
    <t>Rendimento médio do trabalho principal, habitualmente recebido por mês, pelas pessoas de 14 anos ou mais de idade, ocupadas na semana de referência, com rendimento de trabalho,no grupamento de atividade Alojamento e alimentação - Brasil</t>
  </si>
  <si>
    <t>Rendimento médio do trabalho principal, habitualmente recebido por mês, pelas pessoas de 14 anos ou mais de idade, ocupadas na semana de referência, com rendimento de trabalho, no grupamento de atividade Informação, comunicação e atividades financeiras, imobiliárias, profissionais e administrativas - Brasil</t>
  </si>
  <si>
    <t>Rendimento médio do trabalho principal, habitualmente recebido por mês, pelas pessoas de 14 anos ou mais de idade, ocupadas na semana de referência, com rendimento de trabalho, no grupamento de atividade Administração pública, defesa, seguridade, educação, saúde humana e serviços sociais - Brasil</t>
  </si>
  <si>
    <t>Rendimento médio do trabalho principal, habitualmente recebido por mês, pelas pessoas de 14 anos ou mais de idade, ocupadas na semana de referência, com rendimento de trabalho, no grupamento de atividade Outros serviços - Brasil</t>
  </si>
  <si>
    <t>Rendimento médio do trabalho principal, habitualmente recebido por mês, pelas pessoas de 14 anos ou mais de idade, ocupadas na semana de referência, com rendimento de trabalho, no grupamento de atividade Serviços Domésticos - Brasil</t>
  </si>
  <si>
    <t>Massa de rendimento de todos os trabalhos, habitualmente recebido por mês, pelas pessoas de 14 anos ou mais de idade, ocupadas na semana de referência, com rendimento de trabalho - Brasil</t>
  </si>
  <si>
    <t>Massa de rendimento de todos os trabalhos, efetivamente recebido por mês, pelas pessoas de 14 anos ou mais de idade, ocupadas na semana de referência, com rendimento de trabalho - Brasil</t>
  </si>
  <si>
    <t>Massa de rendimento de todos os trabalhos, habitualmente recebido por mês, pelas pessoas de 14 anos ou mais de idade, ocupadas como Empregado na semana de referência, com rendimento de trabalho - Brasil</t>
  </si>
  <si>
    <t>Massa de rendimento de todos os trabalhos, efetivamente recebido por mês, pelas pessoas de 14 anos ou mais de idade, ocupadas como Empregado na semana de referência, com rendimento de trabalho - Brasil</t>
  </si>
  <si>
    <t>Pessoas de 14 anos ou mais de idade, ocupadas na semana de referência, por contribuição para instituto de previdência em qualquer trabalho - Brasil</t>
  </si>
  <si>
    <t>Percentual de pessoas contribuintes de instituto de previdência na população de 14 anos ou mais de idade ocupada na semana de referência - Brasil</t>
  </si>
  <si>
    <t xml:space="preserve">Conta própria  </t>
  </si>
  <si>
    <t>2017/2016</t>
  </si>
  <si>
    <t>Retrospectiva 2012-2017</t>
  </si>
  <si>
    <t>6 anos  2017/2012</t>
  </si>
  <si>
    <t>3 anos 2017/2014</t>
  </si>
  <si>
    <t>Divulgação em 31 de janeiro de 2018</t>
  </si>
  <si>
    <t>Variação percentual e ponto percentual</t>
  </si>
  <si>
    <t>Populações e Taxas</t>
  </si>
  <si>
    <t>Retrospectiva 2012-2017 (Rendimento) - Médias dos 4 trimestres de cada ano</t>
  </si>
  <si>
    <t>Retrospectiva 2012-2017 (Massa de Rendimento) - Médias dos 4 trimestres de cada ano</t>
  </si>
  <si>
    <t>Retrospectiva 2012-2017 (Populações e Taxas) - Médias dos 4 trimestres de cada ano</t>
  </si>
  <si>
    <t xml:space="preserve">Empregado no setor privado  (exclusive trabalhadores domésticos)  </t>
  </si>
  <si>
    <t>Retrospectiva 2012-2017 (Distribuição das Populações) - Médias dos 4 trimestres de cada ano</t>
  </si>
  <si>
    <t>Variação Percentual</t>
  </si>
  <si>
    <t>Variação Absoluto (1.000 pessoas)</t>
  </si>
  <si>
    <t>Variação em valor absoluto (1.000 pessoas)</t>
  </si>
  <si>
    <t>Variação Absoluto (R$)</t>
  </si>
  <si>
    <t xml:space="preserve">Retrospectiva 2012-2017                                                              </t>
  </si>
  <si>
    <r>
      <t xml:space="preserve">População de 14 anos ou mais de idade                                                                          </t>
    </r>
    <r>
      <rPr>
        <b/>
        <sz val="16"/>
        <rFont val="Univers"/>
        <family val="2"/>
      </rPr>
      <t>(em 1000 pessoas)</t>
    </r>
  </si>
  <si>
    <t xml:space="preserve"> Média dos 4 trimestres de cada ano</t>
  </si>
  <si>
    <t>Grupamento de Atividade</t>
  </si>
  <si>
    <t>Posição na Ocupação e Categoria do Emprego</t>
  </si>
  <si>
    <t>Força de Trabalho - Ocupados e Desocupados</t>
  </si>
  <si>
    <t>Rendimento da população Ocupada</t>
  </si>
  <si>
    <r>
      <t xml:space="preserve">População de 14 anos ou mais de idade                                                                                          </t>
    </r>
    <r>
      <rPr>
        <b/>
        <sz val="16"/>
        <rFont val="Univers"/>
        <family val="2"/>
      </rPr>
      <t>(em 1000 pessoas)</t>
    </r>
  </si>
  <si>
    <t>Massa de Rendimento</t>
  </si>
  <si>
    <t>Taxas e Níveis</t>
  </si>
  <si>
    <t>Grupamento de Atividade - Distribuição</t>
  </si>
  <si>
    <t>Rendimento da população Ocupada - Variação</t>
  </si>
  <si>
    <t xml:space="preserve">Empregado no setor privado (exclusive trabalhadores domésticos)  </t>
  </si>
  <si>
    <t xml:space="preserve">Rendimento médio real de todos os trabalhos pelas pessoas  com rendimento de trabalho. </t>
  </si>
  <si>
    <t xml:space="preserve">Rendimento médio real do trabalho principal pelas pessoas com rendimento de trabalho. </t>
  </si>
  <si>
    <t>Rendimento médio realdo trabalho principal, habitualmente recebido por mês, pelas pessoas, com rendimento de trabalho, por Posição na Ocupação.</t>
  </si>
  <si>
    <t>Rendimento médio realdo trabalho principal, habitualmente recebido por mês, pelas pessoas, com rendimento de trabalho, por Grupamento de Atividade.</t>
  </si>
  <si>
    <t>Rendimento médio real do trabalho principal, habitualmente recebido por mês, pelas pessoas, com rendimento de trabalho, por Posição na Ocupação.</t>
  </si>
  <si>
    <t>Rendimento médio real do trabalho principal, habitualmente recebido por mês, pelas pessoas, com rendimento de trabalho, por Grupamento de Atividade.</t>
  </si>
  <si>
    <t>Massa de rendimento médio real de todos os trabalhos,  recebido por mês, pelas pessoas  com rendimento de trabalho.</t>
  </si>
</sst>
</file>

<file path=xl/styles.xml><?xml version="1.0" encoding="utf-8"?>
<styleSheet xmlns="http://schemas.openxmlformats.org/spreadsheetml/2006/main">
  <numFmts count="63">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_-* #,##0.0_-;\-* #,##0.0_-;_-* &quot;-&quot;??_-;_-@_-"/>
    <numFmt numFmtId="171" formatCode="_-* #,##0_-;\-* #,##0_-;_-* &quot;-&quot;??_-;_-@_-"/>
    <numFmt numFmtId="172" formatCode="0.0000000"/>
    <numFmt numFmtId="173" formatCode="0.000000"/>
    <numFmt numFmtId="174" formatCode="0.00000"/>
    <numFmt numFmtId="175" formatCode="0.0000"/>
    <numFmt numFmtId="176" formatCode="0.000"/>
    <numFmt numFmtId="177" formatCode="0.00000000"/>
    <numFmt numFmtId="178" formatCode="0.0"/>
    <numFmt numFmtId="179" formatCode="_-* #,##0.0_-;\-* #,##0.0_-;_-* &quot;-&quot;?_-;_-@_-"/>
    <numFmt numFmtId="180" formatCode="0.000000000"/>
    <numFmt numFmtId="181" formatCode="0.0000000000"/>
    <numFmt numFmtId="182" formatCode="0.00000000000"/>
    <numFmt numFmtId="183" formatCode="0.000000000000"/>
    <numFmt numFmtId="184" formatCode="0.0000000000000"/>
    <numFmt numFmtId="185" formatCode="0.00000000000000"/>
    <numFmt numFmtId="186" formatCode="0.000000000000000"/>
    <numFmt numFmtId="187" formatCode="0.0000000000000000"/>
    <numFmt numFmtId="188" formatCode="0.00000000000000000"/>
    <numFmt numFmtId="189" formatCode="0.000000000000000000"/>
    <numFmt numFmtId="190" formatCode="&quot;Sim&quot;;&quot;Sim&quot;;&quot;Não&quot;"/>
    <numFmt numFmtId="191" formatCode="&quot;Verdadeiro&quot;;&quot;Verdadeiro&quot;;&quot;Falso&quot;"/>
    <numFmt numFmtId="192" formatCode="&quot;Ativar&quot;;&quot;Ativar&quot;;&quot;Desativar&quot;"/>
    <numFmt numFmtId="193" formatCode="[$€-2]\ #,##0.00_);[Red]\([$€-2]\ #,##0.00\)"/>
    <numFmt numFmtId="194" formatCode="[$-416]dddd\,\ d&quot; de &quot;mmmm&quot; de &quot;yyyy"/>
    <numFmt numFmtId="195" formatCode="_-* #,##0.000_-;\-* #,##0.000_-;_-* &quot;-&quot;??_-;_-@_-"/>
    <numFmt numFmtId="196" formatCode="_-* #,##0.0000_-;\-* #,##0.0000_-;_-* &quot;-&quot;??_-;_-@_-"/>
    <numFmt numFmtId="197" formatCode="#,##0_ ;\-#,##0\ "/>
    <numFmt numFmtId="198" formatCode="#,##0.00_ ;\-#,##0.00\ "/>
    <numFmt numFmtId="199" formatCode="#,##0.0_ ;\-#,##0.0\ "/>
    <numFmt numFmtId="200" formatCode="#,##0.000_ ;\-#,##0.000\ "/>
    <numFmt numFmtId="201" formatCode="mmmm&quot; de &quot;yyyy"/>
    <numFmt numFmtId="202" formatCode="&quot;Comparação com &quot;"/>
    <numFmt numFmtId="203" formatCode="###\ ###\ ##0.0_ ;\-###\ ###\ ##0.0_ ;0.0_ ;@\ "/>
    <numFmt numFmtId="204" formatCode="#,##0.00_);\(#,##0.00\)"/>
    <numFmt numFmtId="205" formatCode="0.0%"/>
    <numFmt numFmtId="206" formatCode="_(* #,##0.00_);_(* \(#,##0.00\);_(* \-??_);_(@_)"/>
    <numFmt numFmtId="207" formatCode="#,##0.00\ ;&quot; (&quot;#,##0.00\);&quot; -&quot;#\ ;@\ "/>
    <numFmt numFmtId="208" formatCode="_-&quot;R$ &quot;* #,##0.00_-;&quot;-R$ &quot;* #,##0.00_-;_-&quot;R$ &quot;* \-??_-;_-@_-"/>
    <numFmt numFmtId="209" formatCode="###\ ###\ ###\ ##0"/>
    <numFmt numFmtId="210" formatCode="###\ ###\ ###\ ####\ ##0.00"/>
    <numFmt numFmtId="211" formatCode="#,##0.0"/>
    <numFmt numFmtId="212" formatCode="mmmm\ &quot;de&quot;\ yyyy"/>
    <numFmt numFmtId="213" formatCode="mmm/yyyy"/>
    <numFmt numFmtId="214" formatCode="#,##0.000;\-#,##0.000"/>
    <numFmt numFmtId="215" formatCode="#,##0.0;\-#,##0.0"/>
    <numFmt numFmtId="216" formatCode="mmm/\y\y"/>
    <numFmt numFmtId="217" formatCode="#,#00"/>
    <numFmt numFmtId="218" formatCode="#.##0"/>
  </numFmts>
  <fonts count="56">
    <font>
      <sz val="10"/>
      <name val="Arial"/>
      <family val="0"/>
    </font>
    <font>
      <sz val="8"/>
      <name val="Arial"/>
      <family val="2"/>
    </font>
    <font>
      <sz val="10"/>
      <name val="Univers"/>
      <family val="2"/>
    </font>
    <font>
      <sz val="12"/>
      <name val="Univers"/>
      <family val="2"/>
    </font>
    <font>
      <sz val="11"/>
      <name val="Univers"/>
      <family val="2"/>
    </font>
    <font>
      <u val="single"/>
      <sz val="10"/>
      <color indexed="12"/>
      <name val="Arial"/>
      <family val="2"/>
    </font>
    <font>
      <u val="single"/>
      <sz val="10"/>
      <color indexed="36"/>
      <name val="Arial"/>
      <family val="2"/>
    </font>
    <font>
      <sz val="10"/>
      <name val="Times New Roman"/>
      <family val="1"/>
    </font>
    <font>
      <sz val="10"/>
      <name val="MS Sans Serif"/>
      <family val="2"/>
    </font>
    <font>
      <b/>
      <sz val="20"/>
      <name val="Univers"/>
      <family val="2"/>
    </font>
    <font>
      <b/>
      <sz val="16"/>
      <name val="Univers"/>
      <family val="2"/>
    </font>
    <font>
      <i/>
      <sz val="11"/>
      <name val="Univers"/>
      <family val="2"/>
    </font>
    <font>
      <b/>
      <sz val="26"/>
      <name val="Univers"/>
      <family val="2"/>
    </font>
    <font>
      <b/>
      <sz val="22"/>
      <name val="Univers"/>
      <family val="2"/>
    </font>
    <font>
      <b/>
      <sz val="10"/>
      <name val="Univers"/>
      <family val="2"/>
    </font>
    <font>
      <b/>
      <sz val="24"/>
      <name val="Univers"/>
      <family val="2"/>
    </font>
    <font>
      <b/>
      <sz val="12"/>
      <name val="Univers"/>
      <family val="2"/>
    </font>
    <font>
      <sz val="16"/>
      <name val="Univers"/>
      <family val="2"/>
    </font>
    <font>
      <b/>
      <sz val="11"/>
      <name val="Univers"/>
      <family val="2"/>
    </font>
    <font>
      <sz val="20"/>
      <name val="Univers"/>
      <family val="2"/>
    </font>
    <font>
      <b/>
      <sz val="14"/>
      <name val="Univer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name val="Univers"/>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indexed="4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0" tint="-0.1499900072813034"/>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ck"/>
      <top style="thin"/>
      <bottom style="thin"/>
    </border>
    <border>
      <left>
        <color indexed="63"/>
      </left>
      <right style="thin"/>
      <top style="thin"/>
      <bottom style="thin"/>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style="medium"/>
      <right style="thin"/>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thin"/>
      <bottom>
        <color indexed="63"/>
      </bottom>
    </border>
    <border>
      <left>
        <color indexed="63"/>
      </left>
      <right style="thin"/>
      <top style="medium"/>
      <bottom style="thin"/>
    </border>
    <border>
      <left>
        <color indexed="63"/>
      </left>
      <right style="thin"/>
      <top style="thin"/>
      <bottom style="medium"/>
    </border>
    <border>
      <left style="medium"/>
      <right>
        <color indexed="63"/>
      </right>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style="thin"/>
      <top>
        <color indexed="63"/>
      </top>
      <bottom style="medium"/>
    </border>
    <border>
      <left>
        <color indexed="63"/>
      </left>
      <right>
        <color indexed="63"/>
      </right>
      <top style="medium"/>
      <bottom style="thin"/>
    </border>
    <border>
      <left>
        <color indexed="63"/>
      </left>
      <right style="medium"/>
      <top style="medium"/>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color indexed="63"/>
      </left>
      <right>
        <color indexed="63"/>
      </right>
      <top style="thin"/>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color indexed="63"/>
      </right>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21" borderId="2" applyNumberFormat="0" applyAlignment="0" applyProtection="0"/>
    <xf numFmtId="0" fontId="44" fillId="0" borderId="3" applyNumberFormat="0" applyFill="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5" fillId="28"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0" fontId="46" fillId="29" borderId="0" applyNumberFormat="0" applyBorder="0" applyAlignment="0" applyProtection="0"/>
    <xf numFmtId="0" fontId="7" fillId="0" borderId="0">
      <alignment/>
      <protection/>
    </xf>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9" fontId="8" fillId="0" borderId="0" applyFill="0" applyBorder="0" applyProtection="0">
      <alignment/>
    </xf>
    <xf numFmtId="0" fontId="47" fillId="31" borderId="0" applyNumberFormat="0" applyBorder="0" applyAlignment="0" applyProtection="0"/>
    <xf numFmtId="0" fontId="48" fillId="20" borderId="5" applyNumberFormat="0" applyAlignment="0" applyProtection="0"/>
    <xf numFmtId="41" fontId="0" fillId="0" borderId="0" applyFont="0" applyFill="0" applyBorder="0" applyAlignment="0" applyProtection="0"/>
    <xf numFmtId="43"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43" fontId="0" fillId="0" borderId="0" applyFont="0" applyFill="0" applyBorder="0" applyAlignment="0" applyProtection="0"/>
    <xf numFmtId="206" fontId="8" fillId="0" borderId="0" applyFill="0" applyBorder="0" applyProtection="0">
      <alignment/>
    </xf>
    <xf numFmtId="206" fontId="8" fillId="0" borderId="0" applyFill="0" applyBorder="0" applyProtection="0">
      <alignment/>
    </xf>
    <xf numFmtId="43" fontId="0" fillId="0" borderId="0" applyFont="0" applyFill="0" applyBorder="0" applyAlignment="0" applyProtection="0"/>
  </cellStyleXfs>
  <cellXfs count="317">
    <xf numFmtId="0" fontId="0" fillId="0" borderId="0" xfId="0" applyAlignment="1">
      <alignment/>
    </xf>
    <xf numFmtId="0" fontId="3" fillId="32" borderId="0" xfId="0" applyFont="1" applyFill="1" applyAlignment="1">
      <alignment/>
    </xf>
    <xf numFmtId="0" fontId="4" fillId="32" borderId="0" xfId="0" applyFont="1" applyFill="1" applyAlignment="1">
      <alignment/>
    </xf>
    <xf numFmtId="0" fontId="4" fillId="33" borderId="0" xfId="0" applyFont="1" applyFill="1" applyAlignment="1">
      <alignment/>
    </xf>
    <xf numFmtId="0" fontId="4" fillId="32" borderId="0" xfId="0" applyFont="1" applyFill="1" applyAlignment="1">
      <alignment vertical="center"/>
    </xf>
    <xf numFmtId="0" fontId="4" fillId="32" borderId="0" xfId="0" applyFont="1" applyFill="1" applyAlignment="1">
      <alignment vertical="center" wrapText="1"/>
    </xf>
    <xf numFmtId="0" fontId="10" fillId="34" borderId="10" xfId="0" applyFont="1" applyFill="1" applyBorder="1" applyAlignment="1">
      <alignment vertical="center" wrapText="1"/>
    </xf>
    <xf numFmtId="0" fontId="10" fillId="34" borderId="10"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3" fillId="0" borderId="0" xfId="0" applyFont="1" applyFill="1" applyAlignment="1">
      <alignment vertical="center" wrapText="1"/>
    </xf>
    <xf numFmtId="0" fontId="4" fillId="0" borderId="10" xfId="0" applyFont="1" applyFill="1" applyBorder="1" applyAlignment="1">
      <alignment vertical="center" wrapText="1"/>
    </xf>
    <xf numFmtId="3" fontId="2" fillId="0" borderId="10" xfId="0" applyNumberFormat="1" applyFont="1" applyFill="1" applyBorder="1" applyAlignment="1">
      <alignment horizontal="center" vertical="center"/>
    </xf>
    <xf numFmtId="3" fontId="2" fillId="0" borderId="10" xfId="67" applyNumberFormat="1" applyFont="1" applyFill="1" applyBorder="1" applyAlignment="1">
      <alignment horizontal="center" vertical="center"/>
    </xf>
    <xf numFmtId="199" fontId="4" fillId="32" borderId="10" xfId="67" applyNumberFormat="1" applyFont="1" applyFill="1" applyBorder="1" applyAlignment="1">
      <alignment horizontal="center" vertical="center"/>
    </xf>
    <xf numFmtId="0" fontId="10" fillId="34" borderId="12" xfId="0" applyFont="1" applyFill="1" applyBorder="1" applyAlignment="1">
      <alignment vertical="center" wrapText="1"/>
    </xf>
    <xf numFmtId="199" fontId="4" fillId="32" borderId="12" xfId="67" applyNumberFormat="1" applyFont="1" applyFill="1" applyBorder="1" applyAlignment="1">
      <alignment horizontal="center" vertical="center"/>
    </xf>
    <xf numFmtId="199" fontId="4" fillId="32" borderId="13" xfId="67" applyNumberFormat="1" applyFont="1" applyFill="1" applyBorder="1" applyAlignment="1">
      <alignment vertical="center"/>
    </xf>
    <xf numFmtId="199" fontId="4" fillId="32" borderId="14" xfId="67" applyNumberFormat="1" applyFont="1" applyFill="1" applyBorder="1" applyAlignment="1">
      <alignment horizontal="center" vertical="center"/>
    </xf>
    <xf numFmtId="199" fontId="4" fillId="32" borderId="15" xfId="67" applyNumberFormat="1" applyFont="1" applyFill="1" applyBorder="1" applyAlignment="1">
      <alignment horizontal="center" vertical="center"/>
    </xf>
    <xf numFmtId="199" fontId="4" fillId="32" borderId="16" xfId="67" applyNumberFormat="1" applyFont="1" applyFill="1" applyBorder="1" applyAlignment="1">
      <alignment vertical="center"/>
    </xf>
    <xf numFmtId="199" fontId="4" fillId="32" borderId="13" xfId="67" applyNumberFormat="1" applyFont="1" applyFill="1" applyBorder="1" applyAlignment="1">
      <alignment horizontal="center" vertical="center"/>
    </xf>
    <xf numFmtId="199" fontId="4" fillId="32" borderId="16" xfId="67" applyNumberFormat="1" applyFont="1" applyFill="1" applyBorder="1" applyAlignment="1">
      <alignment horizontal="center" vertical="center"/>
    </xf>
    <xf numFmtId="199" fontId="2" fillId="0" borderId="10" xfId="67" applyNumberFormat="1" applyFont="1" applyFill="1" applyBorder="1" applyAlignment="1">
      <alignment horizontal="center" vertical="center"/>
    </xf>
    <xf numFmtId="3" fontId="2" fillId="35" borderId="10" xfId="0" applyNumberFormat="1" applyFont="1" applyFill="1" applyBorder="1" applyAlignment="1">
      <alignment horizontal="center" vertical="center"/>
    </xf>
    <xf numFmtId="199" fontId="2" fillId="35" borderId="10" xfId="67" applyNumberFormat="1" applyFont="1" applyFill="1" applyBorder="1" applyAlignment="1">
      <alignment horizontal="center" vertical="center"/>
    </xf>
    <xf numFmtId="0" fontId="4" fillId="0" borderId="11" xfId="0" applyFont="1" applyFill="1" applyBorder="1" applyAlignment="1">
      <alignment vertical="center" wrapText="1"/>
    </xf>
    <xf numFmtId="0" fontId="3" fillId="0" borderId="0" xfId="0" applyFont="1" applyFill="1" applyAlignment="1">
      <alignment/>
    </xf>
    <xf numFmtId="170" fontId="3" fillId="0" borderId="0" xfId="67" applyNumberFormat="1" applyFont="1" applyFill="1" applyAlignment="1">
      <alignment/>
    </xf>
    <xf numFmtId="0" fontId="10" fillId="34" borderId="12" xfId="0" applyFont="1" applyFill="1" applyBorder="1" applyAlignment="1">
      <alignment horizontal="center" vertical="center" wrapText="1"/>
    </xf>
    <xf numFmtId="0" fontId="10" fillId="34" borderId="13" xfId="0" applyFont="1" applyFill="1" applyBorder="1" applyAlignment="1">
      <alignment horizontal="center" vertical="center" wrapText="1"/>
    </xf>
    <xf numFmtId="199" fontId="2" fillId="35" borderId="12" xfId="67" applyNumberFormat="1" applyFont="1" applyFill="1" applyBorder="1" applyAlignment="1">
      <alignment horizontal="center" vertical="center"/>
    </xf>
    <xf numFmtId="199" fontId="2" fillId="35" borderId="13" xfId="67" applyNumberFormat="1" applyFont="1" applyFill="1" applyBorder="1" applyAlignment="1">
      <alignment horizontal="center" vertical="center"/>
    </xf>
    <xf numFmtId="199" fontId="2" fillId="0" borderId="12" xfId="67" applyNumberFormat="1" applyFont="1" applyFill="1" applyBorder="1" applyAlignment="1">
      <alignment horizontal="center" vertical="center"/>
    </xf>
    <xf numFmtId="199" fontId="2" fillId="0" borderId="13" xfId="67" applyNumberFormat="1" applyFont="1" applyFill="1" applyBorder="1" applyAlignment="1">
      <alignment horizontal="center" vertical="center"/>
    </xf>
    <xf numFmtId="199" fontId="2" fillId="0" borderId="14" xfId="67" applyNumberFormat="1" applyFont="1" applyFill="1" applyBorder="1" applyAlignment="1">
      <alignment horizontal="center" vertical="center"/>
    </xf>
    <xf numFmtId="199" fontId="2" fillId="0" borderId="15" xfId="67" applyNumberFormat="1" applyFont="1" applyFill="1" applyBorder="1" applyAlignment="1">
      <alignment horizontal="center" vertical="center"/>
    </xf>
    <xf numFmtId="199" fontId="2" fillId="0" borderId="16" xfId="67" applyNumberFormat="1" applyFont="1" applyFill="1" applyBorder="1" applyAlignment="1">
      <alignment horizontal="center" vertical="center"/>
    </xf>
    <xf numFmtId="199" fontId="2" fillId="35" borderId="10" xfId="0" applyNumberFormat="1" applyFont="1" applyFill="1" applyBorder="1" applyAlignment="1">
      <alignment horizontal="center" vertical="center"/>
    </xf>
    <xf numFmtId="0" fontId="14" fillId="34" borderId="10" xfId="0" applyFont="1" applyFill="1" applyBorder="1" applyAlignment="1">
      <alignment vertical="center" wrapText="1"/>
    </xf>
    <xf numFmtId="0" fontId="3"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vertical="center"/>
    </xf>
    <xf numFmtId="0" fontId="3" fillId="32" borderId="0" xfId="51" applyFont="1" applyFill="1">
      <alignment/>
      <protection/>
    </xf>
    <xf numFmtId="0" fontId="4" fillId="32" borderId="0" xfId="51" applyFont="1" applyFill="1">
      <alignment/>
      <protection/>
    </xf>
    <xf numFmtId="0" fontId="4" fillId="32" borderId="0" xfId="51" applyFont="1" applyFill="1" applyAlignment="1">
      <alignment vertical="center" wrapText="1"/>
      <protection/>
    </xf>
    <xf numFmtId="0" fontId="9" fillId="34" borderId="10" xfId="51" applyFont="1" applyFill="1" applyBorder="1" applyAlignment="1">
      <alignment vertical="center" wrapText="1"/>
      <protection/>
    </xf>
    <xf numFmtId="0" fontId="9" fillId="34" borderId="17" xfId="51" applyFont="1" applyFill="1" applyBorder="1" applyAlignment="1">
      <alignment vertical="center" wrapText="1"/>
      <protection/>
    </xf>
    <xf numFmtId="0" fontId="9" fillId="34" borderId="18" xfId="51" applyFont="1" applyFill="1" applyBorder="1" applyAlignment="1">
      <alignment vertical="center" wrapText="1"/>
      <protection/>
    </xf>
    <xf numFmtId="0" fontId="4" fillId="33" borderId="0" xfId="51" applyFont="1" applyFill="1">
      <alignment/>
      <protection/>
    </xf>
    <xf numFmtId="0" fontId="4" fillId="32" borderId="10" xfId="51" applyFont="1" applyFill="1" applyBorder="1" applyAlignment="1">
      <alignment horizontal="center" vertical="center"/>
      <protection/>
    </xf>
    <xf numFmtId="0" fontId="4" fillId="36" borderId="10" xfId="51" applyFont="1" applyFill="1" applyBorder="1" applyAlignment="1">
      <alignment vertical="center" wrapText="1"/>
      <protection/>
    </xf>
    <xf numFmtId="0" fontId="4" fillId="32" borderId="0" xfId="51" applyFont="1" applyFill="1" applyAlignment="1">
      <alignment vertical="center"/>
      <protection/>
    </xf>
    <xf numFmtId="0" fontId="4" fillId="36" borderId="10" xfId="51" applyFont="1" applyFill="1" applyBorder="1" applyAlignment="1">
      <alignment horizontal="left" vertical="center" wrapText="1"/>
      <protection/>
    </xf>
    <xf numFmtId="0" fontId="2" fillId="32" borderId="0" xfId="51" applyFont="1" applyFill="1">
      <alignment/>
      <protection/>
    </xf>
    <xf numFmtId="0" fontId="2" fillId="32" borderId="0" xfId="51" applyFont="1" applyFill="1" applyAlignment="1">
      <alignment vertical="center" wrapText="1"/>
      <protection/>
    </xf>
    <xf numFmtId="0" fontId="3" fillId="32" borderId="0" xfId="51" applyFont="1" applyFill="1" applyAlignment="1">
      <alignment vertical="center" wrapText="1"/>
      <protection/>
    </xf>
    <xf numFmtId="0" fontId="14" fillId="34" borderId="10" xfId="0" applyFont="1" applyFill="1" applyBorder="1" applyAlignment="1">
      <alignment horizontal="center" vertical="center" wrapText="1"/>
    </xf>
    <xf numFmtId="0" fontId="3" fillId="32" borderId="0" xfId="51" applyFont="1" applyFill="1" applyAlignment="1">
      <alignment wrapText="1"/>
      <protection/>
    </xf>
    <xf numFmtId="170" fontId="3" fillId="32" borderId="0" xfId="70" applyNumberFormat="1" applyFont="1" applyFill="1" applyAlignment="1">
      <alignment wrapText="1"/>
    </xf>
    <xf numFmtId="0" fontId="2" fillId="32" borderId="0" xfId="51" applyFont="1" applyFill="1" applyAlignment="1">
      <alignment wrapText="1"/>
      <protection/>
    </xf>
    <xf numFmtId="170" fontId="2" fillId="32" borderId="0" xfId="70" applyNumberFormat="1" applyFont="1" applyFill="1" applyAlignment="1">
      <alignment wrapText="1"/>
    </xf>
    <xf numFmtId="199" fontId="17" fillId="32" borderId="18" xfId="70" applyNumberFormat="1" applyFont="1" applyFill="1" applyBorder="1" applyAlignment="1">
      <alignment horizontal="center" vertical="center" wrapText="1"/>
    </xf>
    <xf numFmtId="199" fontId="17" fillId="32" borderId="10" xfId="70" applyNumberFormat="1" applyFont="1" applyFill="1" applyBorder="1" applyAlignment="1">
      <alignment horizontal="center" vertical="center" wrapText="1"/>
    </xf>
    <xf numFmtId="0" fontId="9" fillId="34" borderId="11" xfId="51" applyFont="1" applyFill="1" applyBorder="1" applyAlignment="1">
      <alignment vertical="center" wrapText="1"/>
      <protection/>
    </xf>
    <xf numFmtId="0" fontId="20" fillId="8" borderId="10" xfId="51" applyFont="1" applyFill="1" applyBorder="1" applyAlignment="1">
      <alignment horizontal="center" vertical="center" wrapText="1"/>
      <protection/>
    </xf>
    <xf numFmtId="199" fontId="4" fillId="32" borderId="11" xfId="67" applyNumberFormat="1" applyFont="1" applyFill="1" applyBorder="1" applyAlignment="1">
      <alignment horizontal="center" vertical="center"/>
    </xf>
    <xf numFmtId="199" fontId="4" fillId="32" borderId="19" xfId="67" applyNumberFormat="1" applyFont="1" applyFill="1" applyBorder="1" applyAlignment="1">
      <alignment horizontal="center" vertical="center"/>
    </xf>
    <xf numFmtId="0" fontId="4" fillId="35" borderId="12" xfId="0" applyFont="1" applyFill="1" applyBorder="1" applyAlignment="1">
      <alignment horizontal="center" vertical="center"/>
    </xf>
    <xf numFmtId="0" fontId="20" fillId="8" borderId="13" xfId="51" applyFont="1" applyFill="1" applyBorder="1" applyAlignment="1">
      <alignment horizontal="center" vertical="center" wrapText="1"/>
      <protection/>
    </xf>
    <xf numFmtId="0" fontId="4" fillId="35" borderId="14" xfId="0" applyFont="1" applyFill="1" applyBorder="1" applyAlignment="1">
      <alignment horizontal="center" vertical="center"/>
    </xf>
    <xf numFmtId="0" fontId="4" fillId="0" borderId="15" xfId="0" applyFont="1" applyFill="1" applyBorder="1" applyAlignment="1">
      <alignment horizontal="left" vertical="center" wrapText="1"/>
    </xf>
    <xf numFmtId="0" fontId="4" fillId="35" borderId="20" xfId="0" applyFont="1" applyFill="1" applyBorder="1" applyAlignment="1">
      <alignment horizontal="center" vertical="center"/>
    </xf>
    <xf numFmtId="0" fontId="4" fillId="35" borderId="21" xfId="0" applyFont="1" applyFill="1" applyBorder="1" applyAlignment="1">
      <alignment horizontal="center" vertical="center"/>
    </xf>
    <xf numFmtId="0" fontId="16" fillId="8" borderId="10" xfId="51" applyFont="1" applyFill="1" applyBorder="1" applyAlignment="1">
      <alignment horizontal="center" vertical="center" wrapText="1"/>
      <protection/>
    </xf>
    <xf numFmtId="0" fontId="16" fillId="8" borderId="13" xfId="51" applyFont="1" applyFill="1" applyBorder="1" applyAlignment="1">
      <alignment horizontal="center" vertical="center" wrapText="1"/>
      <protection/>
    </xf>
    <xf numFmtId="3" fontId="2" fillId="33" borderId="10" xfId="0" applyNumberFormat="1" applyFont="1" applyFill="1" applyBorder="1" applyAlignment="1">
      <alignment horizontal="center" vertical="center"/>
    </xf>
    <xf numFmtId="199" fontId="2" fillId="33" borderId="10" xfId="0" applyNumberFormat="1" applyFont="1" applyFill="1" applyBorder="1" applyAlignment="1">
      <alignment horizontal="center" vertical="center"/>
    </xf>
    <xf numFmtId="199" fontId="2" fillId="35" borderId="13" xfId="0" applyNumberFormat="1" applyFont="1" applyFill="1" applyBorder="1" applyAlignment="1">
      <alignment horizontal="center" vertical="center"/>
    </xf>
    <xf numFmtId="199" fontId="2" fillId="33" borderId="13" xfId="0" applyNumberFormat="1" applyFont="1" applyFill="1" applyBorder="1" applyAlignment="1">
      <alignment horizontal="center" vertical="center"/>
    </xf>
    <xf numFmtId="199" fontId="2" fillId="33" borderId="15" xfId="0" applyNumberFormat="1" applyFont="1" applyFill="1" applyBorder="1" applyAlignment="1">
      <alignment horizontal="center" vertical="center"/>
    </xf>
    <xf numFmtId="199" fontId="2" fillId="33" borderId="16"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0" fontId="18" fillId="8" borderId="10" xfId="51" applyFont="1" applyFill="1" applyBorder="1" applyAlignment="1">
      <alignment horizontal="center" vertical="center" wrapText="1"/>
      <protection/>
    </xf>
    <xf numFmtId="0" fontId="18" fillId="8" borderId="13" xfId="51" applyFont="1" applyFill="1" applyBorder="1" applyAlignment="1">
      <alignment horizontal="center" vertical="center" wrapText="1"/>
      <protection/>
    </xf>
    <xf numFmtId="199" fontId="2" fillId="33" borderId="10" xfId="67" applyNumberFormat="1" applyFont="1" applyFill="1" applyBorder="1" applyAlignment="1">
      <alignment horizontal="center" vertical="center"/>
    </xf>
    <xf numFmtId="0" fontId="16" fillId="34" borderId="12" xfId="0" applyFont="1" applyFill="1" applyBorder="1" applyAlignment="1">
      <alignment vertical="center" wrapText="1"/>
    </xf>
    <xf numFmtId="0" fontId="16" fillId="34" borderId="10" xfId="0" applyFont="1" applyFill="1" applyBorder="1" applyAlignment="1">
      <alignment vertical="center" wrapText="1"/>
    </xf>
    <xf numFmtId="3" fontId="2" fillId="0" borderId="13" xfId="67" applyNumberFormat="1" applyFont="1" applyFill="1" applyBorder="1" applyAlignment="1">
      <alignment horizontal="center" vertical="center"/>
    </xf>
    <xf numFmtId="3" fontId="2" fillId="0" borderId="15" xfId="67" applyNumberFormat="1" applyFont="1" applyFill="1" applyBorder="1" applyAlignment="1">
      <alignment horizontal="center" vertical="center"/>
    </xf>
    <xf numFmtId="3" fontId="2" fillId="0" borderId="16" xfId="67" applyNumberFormat="1" applyFont="1" applyFill="1" applyBorder="1" applyAlignment="1">
      <alignment horizontal="center" vertical="center"/>
    </xf>
    <xf numFmtId="0" fontId="4" fillId="0" borderId="22" xfId="0" applyFont="1" applyFill="1" applyBorder="1" applyAlignment="1">
      <alignment horizontal="left" vertical="center" wrapText="1"/>
    </xf>
    <xf numFmtId="3" fontId="2" fillId="0" borderId="22" xfId="67" applyNumberFormat="1" applyFont="1" applyFill="1" applyBorder="1" applyAlignment="1">
      <alignment horizontal="center" vertical="center"/>
    </xf>
    <xf numFmtId="3" fontId="2" fillId="0" borderId="23" xfId="67" applyNumberFormat="1" applyFont="1" applyFill="1" applyBorder="1" applyAlignment="1">
      <alignment horizontal="center" vertical="center"/>
    </xf>
    <xf numFmtId="3" fontId="2" fillId="33" borderId="13" xfId="0" applyNumberFormat="1" applyFont="1" applyFill="1" applyBorder="1" applyAlignment="1">
      <alignment horizontal="center" vertical="center"/>
    </xf>
    <xf numFmtId="3" fontId="2" fillId="33" borderId="15" xfId="0" applyNumberFormat="1" applyFont="1" applyFill="1" applyBorder="1" applyAlignment="1">
      <alignment horizontal="center" vertical="center"/>
    </xf>
    <xf numFmtId="3" fontId="2" fillId="33" borderId="16" xfId="0" applyNumberFormat="1" applyFont="1" applyFill="1" applyBorder="1" applyAlignment="1">
      <alignment horizontal="center" vertical="center"/>
    </xf>
    <xf numFmtId="3" fontId="2" fillId="33" borderId="22" xfId="0" applyNumberFormat="1" applyFont="1" applyFill="1" applyBorder="1" applyAlignment="1">
      <alignment horizontal="center" vertical="center"/>
    </xf>
    <xf numFmtId="3" fontId="2" fillId="33" borderId="23" xfId="0" applyNumberFormat="1" applyFont="1" applyFill="1" applyBorder="1" applyAlignment="1">
      <alignment horizontal="center" vertical="center"/>
    </xf>
    <xf numFmtId="199" fontId="2" fillId="33" borderId="13" xfId="67" applyNumberFormat="1" applyFont="1" applyFill="1" applyBorder="1" applyAlignment="1">
      <alignment horizontal="center" vertical="center"/>
    </xf>
    <xf numFmtId="199" fontId="2" fillId="33" borderId="15" xfId="67" applyNumberFormat="1" applyFont="1" applyFill="1" applyBorder="1" applyAlignment="1">
      <alignment horizontal="center" vertical="center"/>
    </xf>
    <xf numFmtId="199" fontId="2" fillId="33" borderId="16" xfId="67" applyNumberFormat="1" applyFont="1" applyFill="1" applyBorder="1" applyAlignment="1">
      <alignment horizontal="center" vertical="center"/>
    </xf>
    <xf numFmtId="0" fontId="4" fillId="0" borderId="19" xfId="0" applyFont="1" applyFill="1" applyBorder="1" applyAlignment="1">
      <alignment vertical="center" wrapText="1"/>
    </xf>
    <xf numFmtId="0" fontId="4" fillId="0" borderId="15" xfId="0" applyFont="1" applyFill="1" applyBorder="1" applyAlignment="1">
      <alignment vertical="center" wrapText="1"/>
    </xf>
    <xf numFmtId="3" fontId="2" fillId="35" borderId="13" xfId="0" applyNumberFormat="1" applyFont="1" applyFill="1" applyBorder="1" applyAlignment="1">
      <alignment horizontal="center" vertical="center"/>
    </xf>
    <xf numFmtId="211" fontId="2" fillId="33" borderId="10" xfId="51" applyNumberFormat="1" applyFont="1" applyFill="1" applyBorder="1" applyAlignment="1">
      <alignment horizontal="center" vertical="center"/>
      <protection/>
    </xf>
    <xf numFmtId="3" fontId="2" fillId="33" borderId="10" xfId="51" applyNumberFormat="1" applyFont="1" applyFill="1" applyBorder="1" applyAlignment="1">
      <alignment horizontal="center" vertical="center"/>
      <protection/>
    </xf>
    <xf numFmtId="3" fontId="2" fillId="33" borderId="10" xfId="70" applyNumberFormat="1" applyFont="1" applyFill="1" applyBorder="1" applyAlignment="1">
      <alignment horizontal="center" vertical="center"/>
    </xf>
    <xf numFmtId="0" fontId="10" fillId="34" borderId="22" xfId="0" applyFont="1" applyFill="1" applyBorder="1" applyAlignment="1">
      <alignment horizontal="center" vertical="center" wrapText="1"/>
    </xf>
    <xf numFmtId="0" fontId="10" fillId="34" borderId="24" xfId="0" applyFont="1" applyFill="1" applyBorder="1" applyAlignment="1">
      <alignment horizontal="center" vertical="center" wrapText="1"/>
    </xf>
    <xf numFmtId="0" fontId="10" fillId="34" borderId="25" xfId="0" applyFont="1" applyFill="1" applyBorder="1" applyAlignment="1">
      <alignment vertical="center" wrapText="1"/>
    </xf>
    <xf numFmtId="0" fontId="10" fillId="34" borderId="22" xfId="0" applyFont="1" applyFill="1" applyBorder="1" applyAlignment="1">
      <alignment vertical="center" wrapText="1"/>
    </xf>
    <xf numFmtId="0" fontId="20" fillId="8" borderId="22" xfId="51" applyFont="1" applyFill="1" applyBorder="1" applyAlignment="1">
      <alignment horizontal="center" vertical="center" wrapText="1"/>
      <protection/>
    </xf>
    <xf numFmtId="0" fontId="20" fillId="8" borderId="23" xfId="51" applyFont="1" applyFill="1" applyBorder="1" applyAlignment="1">
      <alignment horizontal="center" vertical="center" wrapText="1"/>
      <protection/>
    </xf>
    <xf numFmtId="199" fontId="4" fillId="32" borderId="26" xfId="67" applyNumberFormat="1" applyFont="1" applyFill="1" applyBorder="1" applyAlignment="1">
      <alignment horizontal="center" vertical="center"/>
    </xf>
    <xf numFmtId="199" fontId="4" fillId="32" borderId="27" xfId="67" applyNumberFormat="1" applyFont="1" applyFill="1" applyBorder="1" applyAlignment="1">
      <alignment horizontal="center" vertical="center"/>
    </xf>
    <xf numFmtId="199" fontId="4" fillId="32" borderId="28" xfId="67" applyNumberFormat="1" applyFont="1" applyFill="1" applyBorder="1" applyAlignment="1">
      <alignment horizontal="center" vertical="center"/>
    </xf>
    <xf numFmtId="199" fontId="4" fillId="32" borderId="29" xfId="67" applyNumberFormat="1" applyFont="1" applyFill="1" applyBorder="1" applyAlignment="1">
      <alignment vertical="center"/>
    </xf>
    <xf numFmtId="3" fontId="2" fillId="33" borderId="27" xfId="51" applyNumberFormat="1" applyFont="1" applyFill="1" applyBorder="1" applyAlignment="1">
      <alignment horizontal="center" vertical="center"/>
      <protection/>
    </xf>
    <xf numFmtId="3" fontId="2" fillId="33" borderId="15" xfId="51" applyNumberFormat="1" applyFont="1" applyFill="1" applyBorder="1" applyAlignment="1">
      <alignment horizontal="center" vertical="center"/>
      <protection/>
    </xf>
    <xf numFmtId="211" fontId="2" fillId="33" borderId="15" xfId="51" applyNumberFormat="1" applyFont="1" applyFill="1" applyBorder="1" applyAlignment="1">
      <alignment horizontal="center" vertical="center"/>
      <protection/>
    </xf>
    <xf numFmtId="3" fontId="2" fillId="33" borderId="15" xfId="70" applyNumberFormat="1" applyFont="1" applyFill="1" applyBorder="1" applyAlignment="1">
      <alignment horizontal="center" vertical="center"/>
    </xf>
    <xf numFmtId="0" fontId="4" fillId="0" borderId="11" xfId="0" applyFont="1" applyFill="1" applyBorder="1" applyAlignment="1">
      <alignment horizontal="left" vertical="center" wrapText="1"/>
    </xf>
    <xf numFmtId="197" fontId="4" fillId="32" borderId="10" xfId="0" applyNumberFormat="1" applyFont="1" applyFill="1" applyBorder="1" applyAlignment="1">
      <alignment horizontal="center" vertical="center"/>
    </xf>
    <xf numFmtId="178" fontId="4" fillId="32" borderId="10" xfId="0" applyNumberFormat="1" applyFont="1" applyFill="1" applyBorder="1" applyAlignment="1">
      <alignment horizontal="center" vertical="center"/>
    </xf>
    <xf numFmtId="3" fontId="4" fillId="32" borderId="10" xfId="0" applyNumberFormat="1" applyFont="1" applyFill="1" applyBorder="1" applyAlignment="1">
      <alignment horizontal="center" vertical="center"/>
    </xf>
    <xf numFmtId="197" fontId="4" fillId="32" borderId="17" xfId="0" applyNumberFormat="1" applyFont="1" applyFill="1" applyBorder="1" applyAlignment="1">
      <alignment horizontal="center" vertical="center"/>
    </xf>
    <xf numFmtId="178" fontId="4" fillId="32" borderId="17" xfId="0" applyNumberFormat="1" applyFont="1" applyFill="1" applyBorder="1" applyAlignment="1">
      <alignment horizontal="center" vertical="center"/>
    </xf>
    <xf numFmtId="3" fontId="4" fillId="32" borderId="17" xfId="0" applyNumberFormat="1" applyFont="1" applyFill="1" applyBorder="1" applyAlignment="1">
      <alignment horizontal="center" vertical="center"/>
    </xf>
    <xf numFmtId="0" fontId="20" fillId="8" borderId="17" xfId="51" applyFont="1" applyFill="1" applyBorder="1" applyAlignment="1">
      <alignment horizontal="center" vertical="center" wrapText="1"/>
      <protection/>
    </xf>
    <xf numFmtId="199" fontId="17" fillId="32" borderId="17" xfId="70" applyNumberFormat="1" applyFont="1" applyFill="1" applyBorder="1" applyAlignment="1">
      <alignment vertical="center" wrapText="1"/>
    </xf>
    <xf numFmtId="197" fontId="17" fillId="32" borderId="18" xfId="70" applyNumberFormat="1" applyFont="1" applyFill="1" applyBorder="1" applyAlignment="1">
      <alignment horizontal="center" vertical="center" wrapText="1"/>
    </xf>
    <xf numFmtId="197" fontId="17" fillId="32" borderId="10" xfId="70" applyNumberFormat="1" applyFont="1" applyFill="1" applyBorder="1" applyAlignment="1">
      <alignment horizontal="center" vertical="center" wrapText="1"/>
    </xf>
    <xf numFmtId="197" fontId="17" fillId="32" borderId="10" xfId="70" applyNumberFormat="1" applyFont="1" applyFill="1" applyBorder="1" applyAlignment="1">
      <alignment vertical="center" wrapText="1"/>
    </xf>
    <xf numFmtId="197" fontId="4" fillId="32" borderId="27" xfId="67" applyNumberFormat="1" applyFont="1" applyFill="1" applyBorder="1" applyAlignment="1">
      <alignment horizontal="center" vertical="center"/>
    </xf>
    <xf numFmtId="197" fontId="4" fillId="32" borderId="29" xfId="67" applyNumberFormat="1" applyFont="1" applyFill="1" applyBorder="1" applyAlignment="1">
      <alignment vertical="center"/>
    </xf>
    <xf numFmtId="197" fontId="4" fillId="32" borderId="10" xfId="67" applyNumberFormat="1" applyFont="1" applyFill="1" applyBorder="1" applyAlignment="1">
      <alignment horizontal="center" vertical="center"/>
    </xf>
    <xf numFmtId="197" fontId="4" fillId="32" borderId="13" xfId="67" applyNumberFormat="1" applyFont="1" applyFill="1" applyBorder="1" applyAlignment="1">
      <alignment vertical="center"/>
    </xf>
    <xf numFmtId="0" fontId="4" fillId="0" borderId="28" xfId="0" applyFont="1" applyFill="1" applyBorder="1" applyAlignment="1">
      <alignment horizontal="left" vertical="center" wrapText="1"/>
    </xf>
    <xf numFmtId="0" fontId="4" fillId="0" borderId="28" xfId="0" applyFont="1" applyFill="1" applyBorder="1" applyAlignment="1">
      <alignment vertical="center" wrapText="1"/>
    </xf>
    <xf numFmtId="197" fontId="4" fillId="32" borderId="15" xfId="67" applyNumberFormat="1" applyFont="1" applyFill="1" applyBorder="1" applyAlignment="1">
      <alignment horizontal="center" vertical="center"/>
    </xf>
    <xf numFmtId="197" fontId="4" fillId="32" borderId="16" xfId="67" applyNumberFormat="1" applyFont="1" applyFill="1" applyBorder="1" applyAlignment="1">
      <alignment vertical="center"/>
    </xf>
    <xf numFmtId="211" fontId="2" fillId="33" borderId="27" xfId="51" applyNumberFormat="1" applyFont="1" applyFill="1" applyBorder="1" applyAlignment="1">
      <alignment horizontal="center" vertical="center"/>
      <protection/>
    </xf>
    <xf numFmtId="3" fontId="2" fillId="33" borderId="27" xfId="70" applyNumberFormat="1" applyFont="1" applyFill="1" applyBorder="1" applyAlignment="1">
      <alignment horizontal="center" vertical="center"/>
    </xf>
    <xf numFmtId="211" fontId="2" fillId="33" borderId="15" xfId="70" applyNumberFormat="1" applyFont="1" applyFill="1" applyBorder="1" applyAlignment="1">
      <alignment horizontal="center" vertical="center"/>
    </xf>
    <xf numFmtId="0" fontId="10" fillId="34" borderId="30" xfId="0" applyFont="1" applyFill="1" applyBorder="1" applyAlignment="1">
      <alignment vertical="center" wrapText="1"/>
    </xf>
    <xf numFmtId="0" fontId="10" fillId="34" borderId="25" xfId="0" applyFont="1" applyFill="1" applyBorder="1" applyAlignment="1">
      <alignment horizontal="center" vertical="center" wrapText="1"/>
    </xf>
    <xf numFmtId="0" fontId="10" fillId="34" borderId="23" xfId="0" applyFont="1" applyFill="1" applyBorder="1" applyAlignment="1">
      <alignment horizontal="center" vertical="center" wrapText="1"/>
    </xf>
    <xf numFmtId="3" fontId="2" fillId="33" borderId="26" xfId="51" applyNumberFormat="1" applyFont="1" applyFill="1" applyBorder="1" applyAlignment="1">
      <alignment horizontal="center" vertical="center"/>
      <protection/>
    </xf>
    <xf numFmtId="3" fontId="2" fillId="33" borderId="29" xfId="51" applyNumberFormat="1" applyFont="1" applyFill="1" applyBorder="1" applyAlignment="1">
      <alignment horizontal="center" vertical="center"/>
      <protection/>
    </xf>
    <xf numFmtId="3" fontId="2" fillId="33" borderId="14" xfId="51" applyNumberFormat="1" applyFont="1" applyFill="1" applyBorder="1" applyAlignment="1">
      <alignment horizontal="center" vertical="center"/>
      <protection/>
    </xf>
    <xf numFmtId="3" fontId="2" fillId="33" borderId="16" xfId="51" applyNumberFormat="1" applyFont="1" applyFill="1" applyBorder="1" applyAlignment="1">
      <alignment horizontal="center" vertical="center"/>
      <protection/>
    </xf>
    <xf numFmtId="3" fontId="2" fillId="33" borderId="12" xfId="51" applyNumberFormat="1" applyFont="1" applyFill="1" applyBorder="1" applyAlignment="1">
      <alignment horizontal="center" vertical="center"/>
      <protection/>
    </xf>
    <xf numFmtId="3" fontId="2" fillId="33" borderId="13" xfId="51" applyNumberFormat="1" applyFont="1" applyFill="1" applyBorder="1" applyAlignment="1">
      <alignment horizontal="center" vertical="center"/>
      <protection/>
    </xf>
    <xf numFmtId="211" fontId="2" fillId="33" borderId="26" xfId="51" applyNumberFormat="1" applyFont="1" applyFill="1" applyBorder="1" applyAlignment="1">
      <alignment horizontal="center" vertical="center"/>
      <protection/>
    </xf>
    <xf numFmtId="211" fontId="2" fillId="33" borderId="29" xfId="51" applyNumberFormat="1" applyFont="1" applyFill="1" applyBorder="1" applyAlignment="1">
      <alignment horizontal="center" vertical="center"/>
      <protection/>
    </xf>
    <xf numFmtId="211" fontId="2" fillId="33" borderId="12" xfId="51" applyNumberFormat="1" applyFont="1" applyFill="1" applyBorder="1" applyAlignment="1">
      <alignment horizontal="center" vertical="center"/>
      <protection/>
    </xf>
    <xf numFmtId="211" fontId="2" fillId="33" borderId="13" xfId="51" applyNumberFormat="1" applyFont="1" applyFill="1" applyBorder="1" applyAlignment="1">
      <alignment horizontal="center" vertical="center"/>
      <protection/>
    </xf>
    <xf numFmtId="211" fontId="2" fillId="33" borderId="14" xfId="51" applyNumberFormat="1" applyFont="1" applyFill="1" applyBorder="1" applyAlignment="1">
      <alignment horizontal="center" vertical="center"/>
      <protection/>
    </xf>
    <xf numFmtId="211" fontId="2" fillId="33" borderId="16" xfId="51" applyNumberFormat="1" applyFont="1" applyFill="1" applyBorder="1" applyAlignment="1">
      <alignment horizontal="center" vertical="center"/>
      <protection/>
    </xf>
    <xf numFmtId="3" fontId="2" fillId="33" borderId="26" xfId="70" applyNumberFormat="1" applyFont="1" applyFill="1" applyBorder="1" applyAlignment="1">
      <alignment horizontal="center" vertical="center"/>
    </xf>
    <xf numFmtId="3" fontId="2" fillId="33" borderId="29" xfId="70" applyNumberFormat="1" applyFont="1" applyFill="1" applyBorder="1" applyAlignment="1">
      <alignment horizontal="center" vertical="center"/>
    </xf>
    <xf numFmtId="211" fontId="2" fillId="33" borderId="14" xfId="70" applyNumberFormat="1" applyFont="1" applyFill="1" applyBorder="1" applyAlignment="1">
      <alignment horizontal="center" vertical="center"/>
    </xf>
    <xf numFmtId="211" fontId="2" fillId="33" borderId="16" xfId="70" applyNumberFormat="1" applyFont="1" applyFill="1" applyBorder="1" applyAlignment="1">
      <alignment horizontal="center" vertical="center"/>
    </xf>
    <xf numFmtId="197" fontId="4" fillId="32" borderId="31" xfId="67" applyNumberFormat="1" applyFont="1" applyFill="1" applyBorder="1" applyAlignment="1">
      <alignment horizontal="center" vertical="center"/>
    </xf>
    <xf numFmtId="197" fontId="4" fillId="32" borderId="32" xfId="67" applyNumberFormat="1" applyFont="1" applyFill="1" applyBorder="1" applyAlignment="1">
      <alignment horizontal="center" vertical="center"/>
    </xf>
    <xf numFmtId="197" fontId="4" fillId="32" borderId="18" xfId="67" applyNumberFormat="1" applyFont="1" applyFill="1" applyBorder="1" applyAlignment="1">
      <alignment horizontal="center" vertical="center"/>
    </xf>
    <xf numFmtId="0" fontId="9" fillId="34" borderId="18" xfId="51" applyFont="1" applyFill="1" applyBorder="1" applyAlignment="1">
      <alignment horizontal="center" vertical="center" wrapText="1"/>
      <protection/>
    </xf>
    <xf numFmtId="0" fontId="9" fillId="34" borderId="10" xfId="51" applyFont="1" applyFill="1" applyBorder="1" applyAlignment="1">
      <alignment horizontal="center" vertical="center" wrapText="1"/>
      <protection/>
    </xf>
    <xf numFmtId="0" fontId="13" fillId="32" borderId="0" xfId="51" applyFont="1" applyFill="1" applyAlignment="1">
      <alignment horizontal="center" vertical="center" wrapText="1"/>
      <protection/>
    </xf>
    <xf numFmtId="0" fontId="9" fillId="34" borderId="11" xfId="51" applyFont="1" applyFill="1" applyBorder="1" applyAlignment="1">
      <alignment horizontal="center" vertical="center" wrapText="1"/>
      <protection/>
    </xf>
    <xf numFmtId="0" fontId="9" fillId="34" borderId="17" xfId="51" applyFont="1" applyFill="1" applyBorder="1" applyAlignment="1">
      <alignment horizontal="center" vertical="center" wrapText="1"/>
      <protection/>
    </xf>
    <xf numFmtId="0" fontId="4" fillId="35" borderId="10" xfId="0" applyFont="1" applyFill="1" applyBorder="1" applyAlignment="1">
      <alignment horizontal="center" vertical="center" wrapText="1"/>
    </xf>
    <xf numFmtId="0" fontId="19" fillId="32" borderId="0" xfId="51" applyFont="1" applyFill="1" applyAlignment="1">
      <alignment horizontal="center" vertical="center"/>
      <protection/>
    </xf>
    <xf numFmtId="0" fontId="9" fillId="37" borderId="31" xfId="0" applyFont="1" applyFill="1" applyBorder="1" applyAlignment="1">
      <alignment horizontal="center" vertical="center" wrapText="1"/>
    </xf>
    <xf numFmtId="0" fontId="9" fillId="37" borderId="27" xfId="0" applyFont="1" applyFill="1" applyBorder="1" applyAlignment="1">
      <alignment horizontal="center" vertical="center" wrapText="1"/>
    </xf>
    <xf numFmtId="0" fontId="9" fillId="37" borderId="28" xfId="0" applyFont="1" applyFill="1" applyBorder="1" applyAlignment="1">
      <alignment horizontal="center" vertical="center" wrapText="1"/>
    </xf>
    <xf numFmtId="0" fontId="9" fillId="37" borderId="29" xfId="0" applyFont="1" applyFill="1" applyBorder="1" applyAlignment="1">
      <alignment horizontal="center" vertical="center" wrapText="1"/>
    </xf>
    <xf numFmtId="0" fontId="9" fillId="37" borderId="26" xfId="0" applyFont="1" applyFill="1" applyBorder="1" applyAlignment="1">
      <alignment horizontal="center" vertical="center"/>
    </xf>
    <xf numFmtId="0" fontId="9" fillId="37" borderId="27" xfId="0" applyFont="1" applyFill="1" applyBorder="1" applyAlignment="1">
      <alignment horizontal="center" vertical="center"/>
    </xf>
    <xf numFmtId="0" fontId="9" fillId="37" borderId="28" xfId="0" applyFont="1" applyFill="1" applyBorder="1" applyAlignment="1">
      <alignment horizontal="center" vertical="center"/>
    </xf>
    <xf numFmtId="0" fontId="9" fillId="37" borderId="29" xfId="0"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32" borderId="26"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4" fillId="32"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4" fillId="32" borderId="33" xfId="0" applyFont="1" applyFill="1" applyBorder="1" applyAlignment="1">
      <alignment horizontal="center" vertical="center" wrapText="1"/>
    </xf>
    <xf numFmtId="0" fontId="4" fillId="32" borderId="20" xfId="0" applyFont="1" applyFill="1" applyBorder="1" applyAlignment="1">
      <alignment horizontal="center" vertical="center" wrapText="1"/>
    </xf>
    <xf numFmtId="0" fontId="4" fillId="32" borderId="21" xfId="0" applyFont="1" applyFill="1" applyBorder="1" applyAlignment="1">
      <alignment horizontal="center" vertical="center" wrapText="1"/>
    </xf>
    <xf numFmtId="0" fontId="0" fillId="0" borderId="11" xfId="0" applyFill="1" applyBorder="1" applyAlignment="1">
      <alignment horizontal="left" vertical="center" wrapText="1"/>
    </xf>
    <xf numFmtId="0" fontId="0" fillId="0" borderId="27" xfId="0" applyFill="1" applyBorder="1" applyAlignment="1">
      <alignment horizontal="left" vertical="center" wrapText="1"/>
    </xf>
    <xf numFmtId="0" fontId="0" fillId="0" borderId="15" xfId="0" applyFill="1" applyBorder="1" applyAlignment="1">
      <alignment horizontal="left" vertical="center" wrapText="1"/>
    </xf>
    <xf numFmtId="0" fontId="0" fillId="0" borderId="19" xfId="0" applyFill="1" applyBorder="1" applyAlignment="1">
      <alignment horizontal="left" vertical="center" wrapText="1"/>
    </xf>
    <xf numFmtId="0" fontId="0" fillId="0" borderId="28" xfId="0" applyFill="1" applyBorder="1" applyAlignment="1">
      <alignment horizontal="left" vertical="center" wrapText="1"/>
    </xf>
    <xf numFmtId="0" fontId="12" fillId="32" borderId="0" xfId="0" applyFont="1" applyFill="1" applyBorder="1" applyAlignment="1">
      <alignment horizontal="center"/>
    </xf>
    <xf numFmtId="0" fontId="9" fillId="37" borderId="26"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13" fillId="32" borderId="0" xfId="0" applyFont="1" applyFill="1" applyAlignment="1">
      <alignment horizontal="center" vertical="center" wrapText="1"/>
    </xf>
    <xf numFmtId="0" fontId="4" fillId="35" borderId="33"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2" borderId="34" xfId="0" applyFont="1" applyFill="1" applyBorder="1" applyAlignment="1">
      <alignment horizontal="left" vertical="center" wrapText="1"/>
    </xf>
    <xf numFmtId="0" fontId="4" fillId="32" borderId="35" xfId="0" applyFont="1" applyFill="1" applyBorder="1" applyAlignment="1">
      <alignment horizontal="left" vertical="center" wrapText="1"/>
    </xf>
    <xf numFmtId="0" fontId="4" fillId="32" borderId="36" xfId="0" applyFont="1" applyFill="1" applyBorder="1" applyAlignment="1">
      <alignment horizontal="left" vertical="center" wrapText="1"/>
    </xf>
    <xf numFmtId="0" fontId="4" fillId="32" borderId="37" xfId="0" applyFont="1" applyFill="1" applyBorder="1" applyAlignment="1">
      <alignment horizontal="left" vertical="center" wrapText="1"/>
    </xf>
    <xf numFmtId="0" fontId="4" fillId="32" borderId="34" xfId="0" applyFont="1" applyFill="1" applyBorder="1" applyAlignment="1">
      <alignment horizontal="center" vertical="center" wrapText="1"/>
    </xf>
    <xf numFmtId="0" fontId="4" fillId="32" borderId="38" xfId="0" applyFont="1" applyFill="1" applyBorder="1" applyAlignment="1">
      <alignment horizontal="center" vertical="center" wrapText="1"/>
    </xf>
    <xf numFmtId="0" fontId="4" fillId="32" borderId="36" xfId="0" applyFont="1" applyFill="1" applyBorder="1" applyAlignment="1">
      <alignment horizontal="center" vertical="center" wrapText="1"/>
    </xf>
    <xf numFmtId="0" fontId="4" fillId="32" borderId="39" xfId="0" applyFont="1" applyFill="1" applyBorder="1" applyAlignment="1">
      <alignment horizontal="center" vertical="center" wrapText="1"/>
    </xf>
    <xf numFmtId="0" fontId="4" fillId="32" borderId="40" xfId="0" applyFont="1" applyFill="1" applyBorder="1" applyAlignment="1">
      <alignment horizontal="center" vertical="center" wrapText="1"/>
    </xf>
    <xf numFmtId="0" fontId="4" fillId="32" borderId="41"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32" borderId="10" xfId="0" applyFont="1" applyFill="1" applyBorder="1" applyAlignment="1">
      <alignment horizontal="left" vertical="center" wrapText="1"/>
    </xf>
    <xf numFmtId="0" fontId="4" fillId="32" borderId="22" xfId="0" applyFont="1" applyFill="1" applyBorder="1" applyAlignment="1">
      <alignment horizontal="center" vertical="center" wrapText="1"/>
    </xf>
    <xf numFmtId="0" fontId="4" fillId="32" borderId="42" xfId="0" applyFont="1" applyFill="1" applyBorder="1" applyAlignment="1">
      <alignment horizontal="center" vertical="center" wrapText="1"/>
    </xf>
    <xf numFmtId="0" fontId="4" fillId="32" borderId="43" xfId="0" applyFont="1" applyFill="1" applyBorder="1" applyAlignment="1">
      <alignment horizontal="center" vertical="center" wrapText="1"/>
    </xf>
    <xf numFmtId="0" fontId="9" fillId="37" borderId="33" xfId="0" applyFont="1" applyFill="1" applyBorder="1" applyAlignment="1">
      <alignment horizontal="center" vertical="center"/>
    </xf>
    <xf numFmtId="0" fontId="9" fillId="37" borderId="44" xfId="0" applyFont="1" applyFill="1" applyBorder="1" applyAlignment="1">
      <alignment horizontal="center" vertical="center"/>
    </xf>
    <xf numFmtId="0" fontId="9" fillId="37" borderId="45" xfId="0" applyFont="1" applyFill="1" applyBorder="1" applyAlignment="1">
      <alignment horizontal="center" vertical="center"/>
    </xf>
    <xf numFmtId="0" fontId="4" fillId="32" borderId="46" xfId="0" applyFont="1" applyFill="1" applyBorder="1" applyAlignment="1">
      <alignment horizontal="center" vertical="center" wrapText="1"/>
    </xf>
    <xf numFmtId="0" fontId="9" fillId="37" borderId="10" xfId="0" applyFont="1" applyFill="1" applyBorder="1" applyAlignment="1">
      <alignment horizontal="center" vertical="center"/>
    </xf>
    <xf numFmtId="0" fontId="9" fillId="37" borderId="13"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9" fillId="34" borderId="47" xfId="0" applyFont="1" applyFill="1" applyBorder="1" applyAlignment="1">
      <alignment horizontal="center" vertical="center" wrapText="1"/>
    </xf>
    <xf numFmtId="0" fontId="9" fillId="34" borderId="46" xfId="0" applyFont="1" applyFill="1" applyBorder="1" applyAlignment="1">
      <alignment horizontal="center" vertical="center" wrapText="1"/>
    </xf>
    <xf numFmtId="0" fontId="9" fillId="37" borderId="46" xfId="0" applyFont="1" applyFill="1" applyBorder="1" applyAlignment="1">
      <alignment horizontal="center" vertical="center"/>
    </xf>
    <xf numFmtId="0" fontId="9" fillId="37" borderId="48" xfId="0" applyFont="1" applyFill="1" applyBorder="1" applyAlignment="1">
      <alignment horizontal="center" vertical="center"/>
    </xf>
    <xf numFmtId="0" fontId="4" fillId="0" borderId="49" xfId="0" applyFont="1" applyFill="1" applyBorder="1" applyAlignment="1">
      <alignment horizontal="left" vertical="center" wrapText="1"/>
    </xf>
    <xf numFmtId="0" fontId="9" fillId="34" borderId="34" xfId="0" applyFont="1" applyFill="1" applyBorder="1" applyAlignment="1">
      <alignment horizontal="center" vertical="center" wrapText="1"/>
    </xf>
    <xf numFmtId="0" fontId="9" fillId="34" borderId="35" xfId="0" applyFont="1" applyFill="1" applyBorder="1" applyAlignment="1">
      <alignment horizontal="center" vertical="center" wrapText="1"/>
    </xf>
    <xf numFmtId="0" fontId="9" fillId="34" borderId="50" xfId="0" applyFont="1" applyFill="1" applyBorder="1" applyAlignment="1">
      <alignment horizontal="center" vertical="center" wrapText="1"/>
    </xf>
    <xf numFmtId="0" fontId="9" fillId="34" borderId="51" xfId="0" applyFont="1" applyFill="1" applyBorder="1" applyAlignment="1">
      <alignment horizontal="center" vertical="center" wrapText="1"/>
    </xf>
    <xf numFmtId="0" fontId="9" fillId="37" borderId="52" xfId="0" applyFont="1" applyFill="1" applyBorder="1" applyAlignment="1">
      <alignment horizontal="center" vertical="center"/>
    </xf>
    <xf numFmtId="0" fontId="9" fillId="37" borderId="53" xfId="0" applyFont="1" applyFill="1" applyBorder="1" applyAlignment="1">
      <alignment horizontal="center" vertical="center"/>
    </xf>
    <xf numFmtId="0" fontId="9" fillId="37" borderId="54" xfId="0" applyFont="1" applyFill="1" applyBorder="1" applyAlignment="1">
      <alignment horizontal="center" vertical="center"/>
    </xf>
    <xf numFmtId="0" fontId="9" fillId="37" borderId="55" xfId="0" applyFont="1" applyFill="1" applyBorder="1" applyAlignment="1">
      <alignment horizontal="center" vertical="center"/>
    </xf>
    <xf numFmtId="0" fontId="9" fillId="37" borderId="0" xfId="0" applyFont="1" applyFill="1" applyBorder="1" applyAlignment="1">
      <alignment horizontal="center" vertical="center"/>
    </xf>
    <xf numFmtId="0" fontId="9" fillId="37" borderId="56" xfId="0" applyFont="1" applyFill="1" applyBorder="1" applyAlignment="1">
      <alignment horizontal="center" vertical="center"/>
    </xf>
    <xf numFmtId="0" fontId="13" fillId="32" borderId="0" xfId="0" applyFont="1" applyFill="1" applyBorder="1" applyAlignment="1">
      <alignment horizontal="center" vertical="center" wrapText="1"/>
    </xf>
    <xf numFmtId="0" fontId="9" fillId="34" borderId="38" xfId="0" applyFont="1" applyFill="1" applyBorder="1" applyAlignment="1">
      <alignment horizontal="center" vertical="center" wrapText="1"/>
    </xf>
    <xf numFmtId="0" fontId="9" fillId="34" borderId="57" xfId="0" applyFont="1" applyFill="1" applyBorder="1" applyAlignment="1">
      <alignment horizontal="center" vertical="center" wrapText="1"/>
    </xf>
    <xf numFmtId="0" fontId="4" fillId="0" borderId="25" xfId="0" applyFont="1" applyFill="1" applyBorder="1" applyAlignment="1">
      <alignment horizontal="left" vertical="center" wrapText="1"/>
    </xf>
    <xf numFmtId="0" fontId="0" fillId="0" borderId="22" xfId="0" applyFill="1" applyBorder="1" applyAlignment="1">
      <alignment horizontal="left" vertical="center" wrapText="1"/>
    </xf>
    <xf numFmtId="0" fontId="9" fillId="34" borderId="58" xfId="0" applyFont="1" applyFill="1" applyBorder="1" applyAlignment="1">
      <alignment horizontal="center" vertical="center" wrapText="1"/>
    </xf>
    <xf numFmtId="0" fontId="9" fillId="34" borderId="30" xfId="0" applyFont="1" applyFill="1" applyBorder="1" applyAlignment="1">
      <alignment horizontal="center" vertical="center" wrapText="1"/>
    </xf>
    <xf numFmtId="0" fontId="18" fillId="38" borderId="20" xfId="0" applyFont="1" applyFill="1" applyBorder="1" applyAlignment="1">
      <alignment horizontal="center" vertical="center" wrapText="1"/>
    </xf>
    <xf numFmtId="0" fontId="18" fillId="38" borderId="49" xfId="0" applyFont="1" applyFill="1" applyBorder="1" applyAlignment="1">
      <alignment horizontal="center" vertical="center" wrapText="1"/>
    </xf>
    <xf numFmtId="0" fontId="18" fillId="38" borderId="59" xfId="0" applyFont="1" applyFill="1" applyBorder="1" applyAlignment="1">
      <alignment horizontal="center" vertical="center" wrapText="1"/>
    </xf>
    <xf numFmtId="0" fontId="16" fillId="38" borderId="20" xfId="0" applyFont="1" applyFill="1" applyBorder="1" applyAlignment="1">
      <alignment horizontal="center" vertical="center" wrapText="1"/>
    </xf>
    <xf numFmtId="0" fontId="16" fillId="38" borderId="49" xfId="0" applyFont="1" applyFill="1" applyBorder="1" applyAlignment="1">
      <alignment horizontal="center" vertical="center" wrapText="1"/>
    </xf>
    <xf numFmtId="0" fontId="16" fillId="38" borderId="59" xfId="0" applyFont="1" applyFill="1" applyBorder="1" applyAlignment="1">
      <alignment horizontal="center" vertical="center" wrapText="1"/>
    </xf>
    <xf numFmtId="0" fontId="4" fillId="38" borderId="20" xfId="0" applyFont="1" applyFill="1" applyBorder="1" applyAlignment="1">
      <alignment horizontal="center" vertical="center" wrapText="1"/>
    </xf>
    <xf numFmtId="0" fontId="4" fillId="38" borderId="49" xfId="0" applyFont="1" applyFill="1" applyBorder="1" applyAlignment="1">
      <alignment horizontal="center" vertical="center" wrapText="1"/>
    </xf>
    <xf numFmtId="0" fontId="4" fillId="38" borderId="59" xfId="0" applyFont="1" applyFill="1" applyBorder="1" applyAlignment="1">
      <alignment horizontal="center" vertical="center" wrapText="1"/>
    </xf>
    <xf numFmtId="0" fontId="4" fillId="38" borderId="58" xfId="0" applyFont="1" applyFill="1" applyBorder="1" applyAlignment="1">
      <alignment horizontal="center" vertical="center" wrapText="1"/>
    </xf>
    <xf numFmtId="0" fontId="4" fillId="38" borderId="60" xfId="0" applyFont="1" applyFill="1" applyBorder="1" applyAlignment="1">
      <alignment horizontal="center" vertical="center" wrapText="1"/>
    </xf>
    <xf numFmtId="0" fontId="4" fillId="38" borderId="61" xfId="0" applyFont="1" applyFill="1" applyBorder="1" applyAlignment="1">
      <alignment horizontal="center" vertical="center" wrapText="1"/>
    </xf>
    <xf numFmtId="0" fontId="4" fillId="38" borderId="38" xfId="0" applyFont="1" applyFill="1" applyBorder="1" applyAlignment="1">
      <alignment horizontal="center" vertical="center" wrapText="1"/>
    </xf>
    <xf numFmtId="0" fontId="4" fillId="38" borderId="0" xfId="0" applyFont="1" applyFill="1" applyBorder="1" applyAlignment="1">
      <alignment horizontal="center" vertical="center" wrapText="1"/>
    </xf>
    <xf numFmtId="0" fontId="4" fillId="38" borderId="56" xfId="0" applyFont="1" applyFill="1" applyBorder="1" applyAlignment="1">
      <alignment horizontal="center" vertical="center" wrapText="1"/>
    </xf>
    <xf numFmtId="0" fontId="9" fillId="37" borderId="62" xfId="0" applyFont="1" applyFill="1" applyBorder="1" applyAlignment="1">
      <alignment horizontal="center" vertical="center"/>
    </xf>
    <xf numFmtId="0" fontId="9" fillId="37" borderId="63" xfId="0" applyFont="1" applyFill="1" applyBorder="1" applyAlignment="1">
      <alignment horizontal="center" vertical="center"/>
    </xf>
    <xf numFmtId="0" fontId="9" fillId="37" borderId="64" xfId="0" applyFont="1" applyFill="1" applyBorder="1" applyAlignment="1">
      <alignment horizontal="center" vertical="center"/>
    </xf>
    <xf numFmtId="0" fontId="15" fillId="32" borderId="34" xfId="0" applyFont="1" applyFill="1" applyBorder="1" applyAlignment="1">
      <alignment horizontal="center" vertical="center" wrapText="1"/>
    </xf>
    <xf numFmtId="0" fontId="15" fillId="32" borderId="53" xfId="0" applyFont="1" applyFill="1" applyBorder="1" applyAlignment="1">
      <alignment horizontal="center" vertical="center" wrapText="1"/>
    </xf>
    <xf numFmtId="0" fontId="15" fillId="32" borderId="54" xfId="0" applyFont="1" applyFill="1" applyBorder="1" applyAlignment="1">
      <alignment horizontal="center" vertical="center" wrapText="1"/>
    </xf>
    <xf numFmtId="0" fontId="4" fillId="32" borderId="2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38" fillId="32" borderId="0" xfId="0" applyFont="1" applyFill="1" applyBorder="1" applyAlignment="1">
      <alignment horizontal="center" vertical="center" wrapText="1"/>
    </xf>
    <xf numFmtId="0" fontId="38" fillId="32" borderId="63" xfId="0" applyFont="1" applyFill="1" applyBorder="1" applyAlignment="1">
      <alignment horizontal="center" vertical="center" wrapText="1"/>
    </xf>
    <xf numFmtId="211" fontId="2" fillId="33" borderId="10" xfId="0" applyNumberFormat="1" applyFont="1" applyFill="1" applyBorder="1" applyAlignment="1">
      <alignment horizontal="center" vertical="center"/>
    </xf>
    <xf numFmtId="211" fontId="2" fillId="33" borderId="13" xfId="0" applyNumberFormat="1" applyFont="1" applyFill="1" applyBorder="1" applyAlignment="1">
      <alignment horizontal="center" vertical="center"/>
    </xf>
    <xf numFmtId="0" fontId="13" fillId="32" borderId="38" xfId="0" applyFont="1" applyFill="1" applyBorder="1" applyAlignment="1">
      <alignment horizontal="center" vertical="center" wrapText="1"/>
    </xf>
    <xf numFmtId="0" fontId="13" fillId="32" borderId="56" xfId="0" applyFont="1" applyFill="1" applyBorder="1" applyAlignment="1">
      <alignment horizontal="center" vertical="center" wrapText="1"/>
    </xf>
    <xf numFmtId="0" fontId="13" fillId="32" borderId="56" xfId="0" applyFont="1" applyFill="1" applyBorder="1" applyAlignment="1">
      <alignment horizontal="center" vertical="center" wrapText="1"/>
    </xf>
    <xf numFmtId="0" fontId="38" fillId="32" borderId="38" xfId="0" applyFont="1" applyFill="1" applyBorder="1" applyAlignment="1">
      <alignment horizontal="center" vertical="center" wrapText="1"/>
    </xf>
    <xf numFmtId="0" fontId="38" fillId="32" borderId="56" xfId="0" applyFont="1" applyFill="1" applyBorder="1" applyAlignment="1">
      <alignment horizontal="center" vertical="center" wrapText="1"/>
    </xf>
    <xf numFmtId="0" fontId="3" fillId="32" borderId="56" xfId="0" applyFont="1" applyFill="1" applyBorder="1" applyAlignment="1">
      <alignment/>
    </xf>
    <xf numFmtId="0" fontId="4" fillId="33" borderId="56" xfId="0" applyFont="1" applyFill="1" applyBorder="1" applyAlignment="1">
      <alignment/>
    </xf>
    <xf numFmtId="0" fontId="4" fillId="32" borderId="56" xfId="0" applyFont="1" applyFill="1" applyBorder="1" applyAlignment="1">
      <alignment vertical="center"/>
    </xf>
    <xf numFmtId="0" fontId="4" fillId="32" borderId="65" xfId="0" applyFont="1" applyFill="1" applyBorder="1" applyAlignment="1">
      <alignment vertical="center"/>
    </xf>
    <xf numFmtId="0" fontId="4" fillId="0" borderId="26" xfId="0" applyFont="1" applyFill="1" applyBorder="1" applyAlignment="1">
      <alignment horizontal="left" vertical="center" wrapText="1"/>
    </xf>
    <xf numFmtId="211" fontId="4" fillId="32" borderId="56" xfId="0" applyNumberFormat="1" applyFont="1" applyFill="1" applyBorder="1" applyAlignment="1">
      <alignment vertical="center"/>
    </xf>
    <xf numFmtId="0" fontId="3" fillId="0" borderId="66" xfId="0" applyFont="1" applyFill="1" applyBorder="1" applyAlignment="1">
      <alignment horizontal="center"/>
    </xf>
    <xf numFmtId="0" fontId="3" fillId="0" borderId="67" xfId="0" applyFont="1" applyFill="1" applyBorder="1" applyAlignment="1">
      <alignment horizontal="center"/>
    </xf>
    <xf numFmtId="0" fontId="3" fillId="0" borderId="68" xfId="0" applyFont="1" applyFill="1" applyBorder="1" applyAlignment="1">
      <alignment horizontal="center"/>
    </xf>
    <xf numFmtId="0" fontId="3" fillId="0" borderId="56" xfId="0" applyFont="1" applyFill="1" applyBorder="1" applyAlignment="1">
      <alignment/>
    </xf>
    <xf numFmtId="0" fontId="4" fillId="0" borderId="56" xfId="0" applyFont="1" applyFill="1" applyBorder="1" applyAlignment="1">
      <alignment/>
    </xf>
    <xf numFmtId="0" fontId="4" fillId="0" borderId="56" xfId="0" applyFont="1" applyFill="1" applyBorder="1" applyAlignment="1">
      <alignment vertical="center"/>
    </xf>
    <xf numFmtId="0" fontId="4" fillId="0" borderId="65" xfId="0" applyFont="1" applyFill="1" applyBorder="1" applyAlignment="1">
      <alignment vertical="center"/>
    </xf>
    <xf numFmtId="0" fontId="15" fillId="32" borderId="54" xfId="0" applyFont="1" applyFill="1" applyBorder="1" applyAlignment="1">
      <alignment vertical="center" wrapText="1"/>
    </xf>
    <xf numFmtId="0" fontId="13" fillId="32" borderId="56" xfId="0" applyFont="1" applyFill="1" applyBorder="1" applyAlignment="1">
      <alignment vertical="center" wrapText="1"/>
    </xf>
    <xf numFmtId="0" fontId="38" fillId="32" borderId="50" xfId="0" applyFont="1" applyFill="1" applyBorder="1" applyAlignment="1">
      <alignment horizontal="center" vertical="center" wrapText="1"/>
    </xf>
    <xf numFmtId="0" fontId="38" fillId="32" borderId="56" xfId="0" applyFont="1" applyFill="1" applyBorder="1" applyAlignment="1">
      <alignment vertical="center" wrapText="1"/>
    </xf>
    <xf numFmtId="0" fontId="38" fillId="32" borderId="36" xfId="0" applyFont="1" applyFill="1" applyBorder="1" applyAlignment="1">
      <alignment horizontal="center" vertical="center" wrapText="1"/>
    </xf>
    <xf numFmtId="0" fontId="38" fillId="32" borderId="69" xfId="0" applyFont="1" applyFill="1" applyBorder="1" applyAlignment="1">
      <alignment horizontal="center" vertical="center" wrapText="1"/>
    </xf>
    <xf numFmtId="0" fontId="38" fillId="32" borderId="65" xfId="0" applyFont="1" applyFill="1" applyBorder="1" applyAlignment="1">
      <alignment horizontal="center" vertical="center" wrapText="1"/>
    </xf>
    <xf numFmtId="0" fontId="38" fillId="32" borderId="64" xfId="0" applyFont="1" applyFill="1" applyBorder="1" applyAlignment="1">
      <alignment horizontal="center" vertical="center" wrapText="1"/>
    </xf>
    <xf numFmtId="205" fontId="4" fillId="32" borderId="0" xfId="53" applyNumberFormat="1" applyFont="1" applyFill="1" applyAlignment="1">
      <alignment vertical="center"/>
    </xf>
  </cellXfs>
  <cellStyles count="5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Moeda 2" xfId="48"/>
    <cellStyle name="Neutro" xfId="49"/>
    <cellStyle name="Normal 2" xfId="50"/>
    <cellStyle name="Normal 3" xfId="51"/>
    <cellStyle name="Nota" xfId="52"/>
    <cellStyle name="Percent" xfId="53"/>
    <cellStyle name="Porcentagem 2" xfId="54"/>
    <cellStyle name="Ruim" xfId="55"/>
    <cellStyle name="Saída" xfId="56"/>
    <cellStyle name="Comma [0]" xfId="57"/>
    <cellStyle name="Separador de milhares 2"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 name="Vírgula 2" xfId="68"/>
    <cellStyle name="Vírgula 3" xfId="69"/>
    <cellStyle name="Vírgula 4"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323850</xdr:rowOff>
    </xdr:from>
    <xdr:to>
      <xdr:col>1</xdr:col>
      <xdr:colOff>1971675</xdr:colOff>
      <xdr:row>1</xdr:row>
      <xdr:rowOff>323850</xdr:rowOff>
    </xdr:to>
    <xdr:pic>
      <xdr:nvPicPr>
        <xdr:cNvPr id="1" name="Picture 2"/>
        <xdr:cNvPicPr preferRelativeResize="1">
          <a:picLocks noChangeAspect="1"/>
        </xdr:cNvPicPr>
      </xdr:nvPicPr>
      <xdr:blipFill>
        <a:blip r:embed="rId1"/>
        <a:stretch>
          <a:fillRect/>
        </a:stretch>
      </xdr:blipFill>
      <xdr:spPr>
        <a:xfrm>
          <a:off x="304800" y="323850"/>
          <a:ext cx="214312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0</xdr:rowOff>
    </xdr:from>
    <xdr:to>
      <xdr:col>2</xdr:col>
      <xdr:colOff>200025</xdr:colOff>
      <xdr:row>2</xdr:row>
      <xdr:rowOff>57150</xdr:rowOff>
    </xdr:to>
    <xdr:pic>
      <xdr:nvPicPr>
        <xdr:cNvPr id="1" name="Picture 2"/>
        <xdr:cNvPicPr preferRelativeResize="1">
          <a:picLocks noChangeAspect="1"/>
        </xdr:cNvPicPr>
      </xdr:nvPicPr>
      <xdr:blipFill>
        <a:blip r:embed="rId1"/>
        <a:stretch>
          <a:fillRect/>
        </a:stretch>
      </xdr:blipFill>
      <xdr:spPr>
        <a:xfrm>
          <a:off x="142875" y="0"/>
          <a:ext cx="2162175" cy="857250"/>
        </a:xfrm>
        <a:prstGeom prst="rect">
          <a:avLst/>
        </a:prstGeom>
        <a:noFill/>
        <a:ln w="9525" cmpd="sng">
          <a:noFill/>
        </a:ln>
      </xdr:spPr>
    </xdr:pic>
    <xdr:clientData/>
  </xdr:twoCellAnchor>
  <xdr:twoCellAnchor editAs="oneCell">
    <xdr:from>
      <xdr:col>0</xdr:col>
      <xdr:colOff>57150</xdr:colOff>
      <xdr:row>34</xdr:row>
      <xdr:rowOff>57150</xdr:rowOff>
    </xdr:from>
    <xdr:to>
      <xdr:col>2</xdr:col>
      <xdr:colOff>104775</xdr:colOff>
      <xdr:row>36</xdr:row>
      <xdr:rowOff>285750</xdr:rowOff>
    </xdr:to>
    <xdr:pic>
      <xdr:nvPicPr>
        <xdr:cNvPr id="2" name="Picture 2"/>
        <xdr:cNvPicPr preferRelativeResize="1">
          <a:picLocks noChangeAspect="1"/>
        </xdr:cNvPicPr>
      </xdr:nvPicPr>
      <xdr:blipFill>
        <a:blip r:embed="rId1"/>
        <a:stretch>
          <a:fillRect/>
        </a:stretch>
      </xdr:blipFill>
      <xdr:spPr>
        <a:xfrm>
          <a:off x="57150" y="14154150"/>
          <a:ext cx="2152650" cy="857250"/>
        </a:xfrm>
        <a:prstGeom prst="rect">
          <a:avLst/>
        </a:prstGeom>
        <a:noFill/>
        <a:ln w="9525" cmpd="sng">
          <a:noFill/>
        </a:ln>
      </xdr:spPr>
    </xdr:pic>
    <xdr:clientData/>
  </xdr:twoCellAnchor>
  <xdr:twoCellAnchor editAs="oneCell">
    <xdr:from>
      <xdr:col>0</xdr:col>
      <xdr:colOff>57150</xdr:colOff>
      <xdr:row>59</xdr:row>
      <xdr:rowOff>57150</xdr:rowOff>
    </xdr:from>
    <xdr:to>
      <xdr:col>2</xdr:col>
      <xdr:colOff>104775</xdr:colOff>
      <xdr:row>61</xdr:row>
      <xdr:rowOff>285750</xdr:rowOff>
    </xdr:to>
    <xdr:pic>
      <xdr:nvPicPr>
        <xdr:cNvPr id="3" name="Picture 2"/>
        <xdr:cNvPicPr preferRelativeResize="1">
          <a:picLocks noChangeAspect="1"/>
        </xdr:cNvPicPr>
      </xdr:nvPicPr>
      <xdr:blipFill>
        <a:blip r:embed="rId1"/>
        <a:stretch>
          <a:fillRect/>
        </a:stretch>
      </xdr:blipFill>
      <xdr:spPr>
        <a:xfrm>
          <a:off x="57150" y="26974800"/>
          <a:ext cx="2152650"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0</xdr:rowOff>
    </xdr:from>
    <xdr:to>
      <xdr:col>2</xdr:col>
      <xdr:colOff>200025</xdr:colOff>
      <xdr:row>2</xdr:row>
      <xdr:rowOff>238125</xdr:rowOff>
    </xdr:to>
    <xdr:pic>
      <xdr:nvPicPr>
        <xdr:cNvPr id="1" name="Picture 2"/>
        <xdr:cNvPicPr preferRelativeResize="1">
          <a:picLocks noChangeAspect="1"/>
        </xdr:cNvPicPr>
      </xdr:nvPicPr>
      <xdr:blipFill>
        <a:blip r:embed="rId1"/>
        <a:stretch>
          <a:fillRect/>
        </a:stretch>
      </xdr:blipFill>
      <xdr:spPr>
        <a:xfrm>
          <a:off x="142875" y="0"/>
          <a:ext cx="216217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59"/>
  <sheetViews>
    <sheetView tabSelected="1" zoomScale="85" zoomScaleNormal="85" zoomScalePageLayoutView="0" workbookViewId="0" topLeftCell="C1">
      <pane ySplit="3" topLeftCell="A4" activePane="bottomLeft" state="frozen"/>
      <selection pane="topLeft" activeCell="A1" sqref="A1"/>
      <selection pane="bottomLeft" activeCell="N9" sqref="N9:V9"/>
    </sheetView>
  </sheetViews>
  <sheetFormatPr defaultColWidth="9.140625" defaultRowHeight="19.5" customHeight="1"/>
  <cols>
    <col min="1" max="1" width="7.140625" style="43" customWidth="1"/>
    <col min="2" max="2" width="86.140625" style="56" customWidth="1"/>
    <col min="3" max="8" width="12.8515625" style="43" customWidth="1"/>
    <col min="9" max="14" width="12.8515625" style="58" customWidth="1"/>
    <col min="15" max="15" width="12.8515625" style="59" customWidth="1"/>
    <col min="16" max="22" width="12.8515625" style="43" customWidth="1"/>
    <col min="23" max="16384" width="9.140625" style="43" customWidth="1"/>
  </cols>
  <sheetData>
    <row r="1" spans="1:15" ht="68.25" customHeight="1">
      <c r="A1" s="171" t="s">
        <v>56</v>
      </c>
      <c r="B1" s="171"/>
      <c r="C1" s="171"/>
      <c r="D1" s="171"/>
      <c r="E1" s="171"/>
      <c r="F1" s="171"/>
      <c r="G1" s="171"/>
      <c r="H1" s="171"/>
      <c r="I1" s="171"/>
      <c r="J1" s="171"/>
      <c r="K1" s="171"/>
      <c r="L1" s="171"/>
      <c r="M1" s="171"/>
      <c r="N1" s="171"/>
      <c r="O1" s="171"/>
    </row>
    <row r="2" spans="1:15" ht="26.25">
      <c r="A2" s="175" t="s">
        <v>127</v>
      </c>
      <c r="B2" s="175"/>
      <c r="C2" s="175"/>
      <c r="D2" s="175"/>
      <c r="E2" s="175"/>
      <c r="F2" s="175"/>
      <c r="G2" s="175"/>
      <c r="H2" s="175"/>
      <c r="I2" s="175"/>
      <c r="J2" s="175"/>
      <c r="K2" s="175"/>
      <c r="L2" s="175"/>
      <c r="M2" s="175"/>
      <c r="N2" s="175"/>
      <c r="O2" s="175"/>
    </row>
    <row r="3" spans="1:15" s="44" customFormat="1" ht="36.75" customHeight="1">
      <c r="A3" s="171" t="s">
        <v>124</v>
      </c>
      <c r="B3" s="171"/>
      <c r="C3" s="171"/>
      <c r="D3" s="171"/>
      <c r="E3" s="171"/>
      <c r="F3" s="171"/>
      <c r="G3" s="171"/>
      <c r="H3" s="171"/>
      <c r="I3" s="171"/>
      <c r="J3" s="171"/>
      <c r="K3" s="171"/>
      <c r="L3" s="171"/>
      <c r="M3" s="171"/>
      <c r="N3" s="171"/>
      <c r="O3" s="171"/>
    </row>
    <row r="4" spans="1:22" s="44" customFormat="1" ht="31.5" customHeight="1">
      <c r="A4" s="174" t="s">
        <v>46</v>
      </c>
      <c r="B4" s="170" t="s">
        <v>47</v>
      </c>
      <c r="C4" s="170" t="s">
        <v>68</v>
      </c>
      <c r="D4" s="170"/>
      <c r="E4" s="170"/>
      <c r="F4" s="170"/>
      <c r="G4" s="172"/>
      <c r="H4" s="173"/>
      <c r="I4" s="169" t="s">
        <v>135</v>
      </c>
      <c r="J4" s="170"/>
      <c r="K4" s="170"/>
      <c r="L4" s="170"/>
      <c r="M4" s="170"/>
      <c r="N4" s="170"/>
      <c r="O4" s="173"/>
      <c r="P4" s="169" t="s">
        <v>136</v>
      </c>
      <c r="Q4" s="170"/>
      <c r="R4" s="170"/>
      <c r="S4" s="170"/>
      <c r="T4" s="170"/>
      <c r="U4" s="170"/>
      <c r="V4" s="170"/>
    </row>
    <row r="5" spans="1:22" s="49" customFormat="1" ht="86.25" customHeight="1">
      <c r="A5" s="174"/>
      <c r="B5" s="170"/>
      <c r="C5" s="46">
        <v>2012</v>
      </c>
      <c r="D5" s="46">
        <v>2013</v>
      </c>
      <c r="E5" s="46">
        <v>2014</v>
      </c>
      <c r="F5" s="46">
        <v>2015</v>
      </c>
      <c r="G5" s="64">
        <v>2016</v>
      </c>
      <c r="H5" s="47">
        <v>2017</v>
      </c>
      <c r="I5" s="48" t="s">
        <v>0</v>
      </c>
      <c r="J5" s="46" t="s">
        <v>1</v>
      </c>
      <c r="K5" s="46" t="s">
        <v>2</v>
      </c>
      <c r="L5" s="46" t="s">
        <v>3</v>
      </c>
      <c r="M5" s="46" t="s">
        <v>123</v>
      </c>
      <c r="N5" s="65" t="s">
        <v>126</v>
      </c>
      <c r="O5" s="131" t="s">
        <v>125</v>
      </c>
      <c r="P5" s="48" t="s">
        <v>0</v>
      </c>
      <c r="Q5" s="46" t="s">
        <v>1</v>
      </c>
      <c r="R5" s="46" t="s">
        <v>2</v>
      </c>
      <c r="S5" s="46" t="s">
        <v>3</v>
      </c>
      <c r="T5" s="46" t="s">
        <v>123</v>
      </c>
      <c r="U5" s="65" t="s">
        <v>126</v>
      </c>
      <c r="V5" s="65" t="s">
        <v>125</v>
      </c>
    </row>
    <row r="6" spans="1:22" s="52" customFormat="1" ht="64.5" customHeight="1">
      <c r="A6" s="50">
        <v>1</v>
      </c>
      <c r="B6" s="51" t="s">
        <v>69</v>
      </c>
      <c r="C6" s="125">
        <v>198655</v>
      </c>
      <c r="D6" s="125">
        <v>200448</v>
      </c>
      <c r="E6" s="125">
        <v>202186.5</v>
      </c>
      <c r="F6" s="125">
        <v>203870.5</v>
      </c>
      <c r="G6" s="125">
        <v>205500</v>
      </c>
      <c r="H6" s="128">
        <v>207074.75</v>
      </c>
      <c r="I6" s="62">
        <f aca="true" t="shared" si="0" ref="I6:I28">(D6/C6-1)*100</f>
        <v>0.9025697817824918</v>
      </c>
      <c r="J6" s="63">
        <f aca="true" t="shared" si="1" ref="J6:J28">(E6/D6-1)*100</f>
        <v>0.8673072318007735</v>
      </c>
      <c r="K6" s="63">
        <f aca="true" t="shared" si="2" ref="K6:K28">(F6/E6-1)*100</f>
        <v>0.8328943821669599</v>
      </c>
      <c r="L6" s="63">
        <f aca="true" t="shared" si="3" ref="L6:L28">(G6/F6-1)*100</f>
        <v>0.7992818970866233</v>
      </c>
      <c r="M6" s="63">
        <f aca="true" t="shared" si="4" ref="M6:M28">(H6/G6-1)*100</f>
        <v>0.7663017031630082</v>
      </c>
      <c r="N6" s="63">
        <f aca="true" t="shared" si="5" ref="N6:N37">(H6/E6-1)*100</f>
        <v>2.4176935650995546</v>
      </c>
      <c r="O6" s="132">
        <f aca="true" t="shared" si="6" ref="O6:O28">(H6/C6-1)*100</f>
        <v>4.238378092673223</v>
      </c>
      <c r="P6" s="133">
        <f>D6-C6</f>
        <v>1793</v>
      </c>
      <c r="Q6" s="134">
        <f>E6-D6</f>
        <v>1738.5</v>
      </c>
      <c r="R6" s="134">
        <f>F6-E6</f>
        <v>1684</v>
      </c>
      <c r="S6" s="134">
        <f>G6-F6</f>
        <v>1629.5</v>
      </c>
      <c r="T6" s="134">
        <f>H6-G6</f>
        <v>1574.75</v>
      </c>
      <c r="U6" s="134">
        <f>H6-E6</f>
        <v>4888.25</v>
      </c>
      <c r="V6" s="135">
        <f>H6-C6</f>
        <v>8419.75</v>
      </c>
    </row>
    <row r="7" spans="1:22" s="52" customFormat="1" ht="64.5" customHeight="1">
      <c r="A7" s="50">
        <v>2</v>
      </c>
      <c r="B7" s="51" t="s">
        <v>70</v>
      </c>
      <c r="C7" s="125">
        <v>157267</v>
      </c>
      <c r="D7" s="125">
        <v>159510.5</v>
      </c>
      <c r="E7" s="125">
        <v>162028.75</v>
      </c>
      <c r="F7" s="125">
        <v>164344</v>
      </c>
      <c r="G7" s="125">
        <v>166371</v>
      </c>
      <c r="H7" s="128">
        <v>168361.75</v>
      </c>
      <c r="I7" s="62">
        <f t="shared" si="0"/>
        <v>1.4265548398583405</v>
      </c>
      <c r="J7" s="63">
        <f t="shared" si="1"/>
        <v>1.5787361960497792</v>
      </c>
      <c r="K7" s="63">
        <f t="shared" si="2"/>
        <v>1.428913078697458</v>
      </c>
      <c r="L7" s="63">
        <f t="shared" si="3"/>
        <v>1.2333885021661883</v>
      </c>
      <c r="M7" s="63">
        <f t="shared" si="4"/>
        <v>1.1965727200052845</v>
      </c>
      <c r="N7" s="63">
        <f t="shared" si="5"/>
        <v>3.9085656094983046</v>
      </c>
      <c r="O7" s="132">
        <f t="shared" si="6"/>
        <v>7.054722223988508</v>
      </c>
      <c r="P7" s="133">
        <f aca="true" t="shared" si="7" ref="P7:P58">D7-C7</f>
        <v>2243.5</v>
      </c>
      <c r="Q7" s="134">
        <f aca="true" t="shared" si="8" ref="Q7:Q58">E7-D7</f>
        <v>2518.25</v>
      </c>
      <c r="R7" s="134">
        <f aca="true" t="shared" si="9" ref="R7:R58">F7-E7</f>
        <v>2315.25</v>
      </c>
      <c r="S7" s="134">
        <f aca="true" t="shared" si="10" ref="S7:S58">G7-F7</f>
        <v>2027</v>
      </c>
      <c r="T7" s="134">
        <f aca="true" t="shared" si="11" ref="T7:T58">H7-G7</f>
        <v>1990.75</v>
      </c>
      <c r="U7" s="134">
        <f aca="true" t="shared" si="12" ref="U7:U58">H7-E7</f>
        <v>6333</v>
      </c>
      <c r="V7" s="135">
        <f aca="true" t="shared" si="13" ref="V7:V58">H7-C7</f>
        <v>11094.75</v>
      </c>
    </row>
    <row r="8" spans="1:22" s="52" customFormat="1" ht="64.5" customHeight="1">
      <c r="A8" s="50">
        <v>3</v>
      </c>
      <c r="B8" s="51" t="s">
        <v>71</v>
      </c>
      <c r="C8" s="125">
        <v>96596.25</v>
      </c>
      <c r="D8" s="125">
        <v>97732.75</v>
      </c>
      <c r="E8" s="125">
        <v>98854.75</v>
      </c>
      <c r="F8" s="125">
        <v>100727.5</v>
      </c>
      <c r="G8" s="125">
        <v>102143.25</v>
      </c>
      <c r="H8" s="128">
        <v>103880.5</v>
      </c>
      <c r="I8" s="62">
        <f t="shared" si="0"/>
        <v>1.1765467085937509</v>
      </c>
      <c r="J8" s="63">
        <f t="shared" si="1"/>
        <v>1.1480286802530326</v>
      </c>
      <c r="K8" s="63">
        <f t="shared" si="2"/>
        <v>1.8944461444695415</v>
      </c>
      <c r="L8" s="63">
        <f t="shared" si="3"/>
        <v>1.4055248070288684</v>
      </c>
      <c r="M8" s="63">
        <f t="shared" si="4"/>
        <v>1.700797654274755</v>
      </c>
      <c r="N8" s="63">
        <f t="shared" si="5"/>
        <v>5.083974214693776</v>
      </c>
      <c r="O8" s="132">
        <f t="shared" si="6"/>
        <v>7.540924207720279</v>
      </c>
      <c r="P8" s="133">
        <f t="shared" si="7"/>
        <v>1136.5</v>
      </c>
      <c r="Q8" s="134">
        <f t="shared" si="8"/>
        <v>1122</v>
      </c>
      <c r="R8" s="134">
        <f t="shared" si="9"/>
        <v>1872.75</v>
      </c>
      <c r="S8" s="134">
        <f t="shared" si="10"/>
        <v>1415.75</v>
      </c>
      <c r="T8" s="134">
        <f t="shared" si="11"/>
        <v>1737.25</v>
      </c>
      <c r="U8" s="134">
        <f t="shared" si="12"/>
        <v>5025.75</v>
      </c>
      <c r="V8" s="135">
        <f t="shared" si="13"/>
        <v>7284.25</v>
      </c>
    </row>
    <row r="9" spans="1:22" s="52" customFormat="1" ht="64.5" customHeight="1">
      <c r="A9" s="50">
        <v>4</v>
      </c>
      <c r="B9" s="51" t="s">
        <v>72</v>
      </c>
      <c r="C9" s="125">
        <v>89496.5</v>
      </c>
      <c r="D9" s="125">
        <v>90764</v>
      </c>
      <c r="E9" s="125">
        <v>92112</v>
      </c>
      <c r="F9" s="125">
        <v>92142.25</v>
      </c>
      <c r="G9" s="125">
        <v>90383.5</v>
      </c>
      <c r="H9" s="128">
        <v>90647</v>
      </c>
      <c r="I9" s="62">
        <f t="shared" si="0"/>
        <v>1.4162565016508921</v>
      </c>
      <c r="J9" s="63">
        <f t="shared" si="1"/>
        <v>1.4851703318496279</v>
      </c>
      <c r="K9" s="63">
        <f t="shared" si="2"/>
        <v>0.0328404550981487</v>
      </c>
      <c r="L9" s="63">
        <f t="shared" si="3"/>
        <v>-1.9087335071587663</v>
      </c>
      <c r="M9" s="63">
        <f t="shared" si="4"/>
        <v>0.29153551256591026</v>
      </c>
      <c r="N9" s="63">
        <f t="shared" si="5"/>
        <v>-1.5904550981413967</v>
      </c>
      <c r="O9" s="132">
        <f t="shared" si="6"/>
        <v>1.2855251322677397</v>
      </c>
      <c r="P9" s="133">
        <f t="shared" si="7"/>
        <v>1267.5</v>
      </c>
      <c r="Q9" s="134">
        <f t="shared" si="8"/>
        <v>1348</v>
      </c>
      <c r="R9" s="134">
        <f t="shared" si="9"/>
        <v>30.25</v>
      </c>
      <c r="S9" s="134">
        <f t="shared" si="10"/>
        <v>-1758.75</v>
      </c>
      <c r="T9" s="134">
        <f t="shared" si="11"/>
        <v>263.5</v>
      </c>
      <c r="U9" s="134">
        <f t="shared" si="12"/>
        <v>-1465</v>
      </c>
      <c r="V9" s="135">
        <f t="shared" si="13"/>
        <v>1150.5</v>
      </c>
    </row>
    <row r="10" spans="1:22" s="52" customFormat="1" ht="64.5" customHeight="1">
      <c r="A10" s="50">
        <v>5</v>
      </c>
      <c r="B10" s="51" t="s">
        <v>73</v>
      </c>
      <c r="C10" s="125">
        <v>7099.5</v>
      </c>
      <c r="D10" s="125">
        <v>6968.5</v>
      </c>
      <c r="E10" s="125">
        <v>6743.25</v>
      </c>
      <c r="F10" s="125">
        <v>8585</v>
      </c>
      <c r="G10" s="125">
        <v>11759.75</v>
      </c>
      <c r="H10" s="128">
        <v>13233.5</v>
      </c>
      <c r="I10" s="62">
        <f t="shared" si="0"/>
        <v>-1.8452003662229766</v>
      </c>
      <c r="J10" s="63">
        <f t="shared" si="1"/>
        <v>-3.2324029561598633</v>
      </c>
      <c r="K10" s="63">
        <f t="shared" si="2"/>
        <v>27.312497682868052</v>
      </c>
      <c r="L10" s="63">
        <f t="shared" si="3"/>
        <v>36.98019801980199</v>
      </c>
      <c r="M10" s="63">
        <f t="shared" si="4"/>
        <v>12.532154169944087</v>
      </c>
      <c r="N10" s="63">
        <f t="shared" si="5"/>
        <v>96.24809995180365</v>
      </c>
      <c r="O10" s="132">
        <f t="shared" si="6"/>
        <v>86.40045073596731</v>
      </c>
      <c r="P10" s="133">
        <f t="shared" si="7"/>
        <v>-131</v>
      </c>
      <c r="Q10" s="134">
        <f t="shared" si="8"/>
        <v>-225.25</v>
      </c>
      <c r="R10" s="134">
        <f t="shared" si="9"/>
        <v>1841.75</v>
      </c>
      <c r="S10" s="134">
        <f t="shared" si="10"/>
        <v>3174.75</v>
      </c>
      <c r="T10" s="134">
        <f t="shared" si="11"/>
        <v>1473.75</v>
      </c>
      <c r="U10" s="134">
        <f t="shared" si="12"/>
        <v>6490.25</v>
      </c>
      <c r="V10" s="135">
        <f t="shared" si="13"/>
        <v>6134</v>
      </c>
    </row>
    <row r="11" spans="1:22" s="52" customFormat="1" ht="64.5" customHeight="1">
      <c r="A11" s="50">
        <v>6</v>
      </c>
      <c r="B11" s="51" t="s">
        <v>74</v>
      </c>
      <c r="C11" s="125">
        <v>60671</v>
      </c>
      <c r="D11" s="125">
        <v>61778</v>
      </c>
      <c r="E11" s="125">
        <v>63173.5</v>
      </c>
      <c r="F11" s="125">
        <v>63616.75</v>
      </c>
      <c r="G11" s="125">
        <v>64227.75</v>
      </c>
      <c r="H11" s="128">
        <v>64481.75</v>
      </c>
      <c r="I11" s="62">
        <f t="shared" si="0"/>
        <v>1.8245949465148126</v>
      </c>
      <c r="J11" s="63">
        <f t="shared" si="1"/>
        <v>2.258894752177154</v>
      </c>
      <c r="K11" s="63">
        <f t="shared" si="2"/>
        <v>0.7016391366633234</v>
      </c>
      <c r="L11" s="63">
        <f t="shared" si="3"/>
        <v>0.9604388781256468</v>
      </c>
      <c r="M11" s="63">
        <f t="shared" si="4"/>
        <v>0.3954676911459565</v>
      </c>
      <c r="N11" s="63">
        <f t="shared" si="5"/>
        <v>2.0708841523740196</v>
      </c>
      <c r="O11" s="132">
        <f t="shared" si="6"/>
        <v>6.281007400570293</v>
      </c>
      <c r="P11" s="133">
        <f t="shared" si="7"/>
        <v>1107</v>
      </c>
      <c r="Q11" s="134">
        <f t="shared" si="8"/>
        <v>1395.5</v>
      </c>
      <c r="R11" s="134">
        <f t="shared" si="9"/>
        <v>443.25</v>
      </c>
      <c r="S11" s="134">
        <f t="shared" si="10"/>
        <v>611</v>
      </c>
      <c r="T11" s="134">
        <f t="shared" si="11"/>
        <v>254</v>
      </c>
      <c r="U11" s="134">
        <f t="shared" si="12"/>
        <v>1308.25</v>
      </c>
      <c r="V11" s="135">
        <f t="shared" si="13"/>
        <v>3810.75</v>
      </c>
    </row>
    <row r="12" spans="1:22" s="52" customFormat="1" ht="64.5" customHeight="1">
      <c r="A12" s="50">
        <v>7</v>
      </c>
      <c r="B12" s="53" t="s">
        <v>75</v>
      </c>
      <c r="C12" s="125">
        <v>34308.25</v>
      </c>
      <c r="D12" s="125">
        <v>35352.5</v>
      </c>
      <c r="E12" s="125">
        <v>36609.5</v>
      </c>
      <c r="F12" s="125">
        <v>35698.5</v>
      </c>
      <c r="G12" s="125">
        <v>34292.5</v>
      </c>
      <c r="H12" s="128">
        <v>33339.5</v>
      </c>
      <c r="I12" s="62">
        <f t="shared" si="0"/>
        <v>3.043728549255653</v>
      </c>
      <c r="J12" s="63">
        <f t="shared" si="1"/>
        <v>3.5556184145392855</v>
      </c>
      <c r="K12" s="63">
        <f t="shared" si="2"/>
        <v>-2.4884251355522524</v>
      </c>
      <c r="L12" s="63">
        <f t="shared" si="3"/>
        <v>-3.938540835049087</v>
      </c>
      <c r="M12" s="63">
        <f t="shared" si="4"/>
        <v>-2.77903331632281</v>
      </c>
      <c r="N12" s="63">
        <f t="shared" si="5"/>
        <v>-8.932107786230347</v>
      </c>
      <c r="O12" s="132">
        <f t="shared" si="6"/>
        <v>-2.823664861950115</v>
      </c>
      <c r="P12" s="133">
        <f t="shared" si="7"/>
        <v>1044.25</v>
      </c>
      <c r="Q12" s="134">
        <f t="shared" si="8"/>
        <v>1257</v>
      </c>
      <c r="R12" s="134">
        <f t="shared" si="9"/>
        <v>-911</v>
      </c>
      <c r="S12" s="134">
        <f t="shared" si="10"/>
        <v>-1406</v>
      </c>
      <c r="T12" s="134">
        <f t="shared" si="11"/>
        <v>-953</v>
      </c>
      <c r="U12" s="134">
        <f t="shared" si="12"/>
        <v>-3270</v>
      </c>
      <c r="V12" s="135">
        <f t="shared" si="13"/>
        <v>-968.75</v>
      </c>
    </row>
    <row r="13" spans="1:22" s="52" customFormat="1" ht="64.5" customHeight="1">
      <c r="A13" s="50">
        <v>8</v>
      </c>
      <c r="B13" s="53" t="s">
        <v>76</v>
      </c>
      <c r="C13" s="125">
        <v>11083.75</v>
      </c>
      <c r="D13" s="125">
        <v>10835</v>
      </c>
      <c r="E13" s="125">
        <v>10377.5</v>
      </c>
      <c r="F13" s="125">
        <v>10081</v>
      </c>
      <c r="G13" s="125">
        <v>10147.25</v>
      </c>
      <c r="H13" s="128">
        <v>10707.25</v>
      </c>
      <c r="I13" s="62">
        <f t="shared" si="0"/>
        <v>-2.2442765309574786</v>
      </c>
      <c r="J13" s="63">
        <f t="shared" si="1"/>
        <v>-4.222427318874022</v>
      </c>
      <c r="K13" s="63">
        <f t="shared" si="2"/>
        <v>-2.857142857142858</v>
      </c>
      <c r="L13" s="63">
        <f t="shared" si="3"/>
        <v>0.6571768673742762</v>
      </c>
      <c r="M13" s="63">
        <f t="shared" si="4"/>
        <v>5.5187366035132746</v>
      </c>
      <c r="N13" s="63">
        <f t="shared" si="5"/>
        <v>3.1775475788966556</v>
      </c>
      <c r="O13" s="132">
        <f t="shared" si="6"/>
        <v>-3.3968647795195706</v>
      </c>
      <c r="P13" s="133">
        <f t="shared" si="7"/>
        <v>-248.75</v>
      </c>
      <c r="Q13" s="134">
        <f t="shared" si="8"/>
        <v>-457.5</v>
      </c>
      <c r="R13" s="134">
        <f t="shared" si="9"/>
        <v>-296.5</v>
      </c>
      <c r="S13" s="134">
        <f t="shared" si="10"/>
        <v>66.25</v>
      </c>
      <c r="T13" s="134">
        <f t="shared" si="11"/>
        <v>560</v>
      </c>
      <c r="U13" s="134">
        <f t="shared" si="12"/>
        <v>329.75</v>
      </c>
      <c r="V13" s="135">
        <f t="shared" si="13"/>
        <v>-376.5</v>
      </c>
    </row>
    <row r="14" spans="1:22" s="52" customFormat="1" ht="64.5" customHeight="1">
      <c r="A14" s="50">
        <v>9</v>
      </c>
      <c r="B14" s="51" t="s">
        <v>77</v>
      </c>
      <c r="C14" s="125">
        <v>6135.5</v>
      </c>
      <c r="D14" s="125">
        <v>5985.5</v>
      </c>
      <c r="E14" s="125">
        <v>5973</v>
      </c>
      <c r="F14" s="125">
        <v>6078</v>
      </c>
      <c r="G14" s="125">
        <v>6169.5</v>
      </c>
      <c r="H14" s="128">
        <v>6177.25</v>
      </c>
      <c r="I14" s="62">
        <f t="shared" si="0"/>
        <v>-2.4447885257925184</v>
      </c>
      <c r="J14" s="63">
        <f t="shared" si="1"/>
        <v>-0.20883802522763117</v>
      </c>
      <c r="K14" s="63">
        <f t="shared" si="2"/>
        <v>1.7579105976895937</v>
      </c>
      <c r="L14" s="63">
        <f t="shared" si="3"/>
        <v>1.5054294175715688</v>
      </c>
      <c r="M14" s="63">
        <f t="shared" si="4"/>
        <v>0.1256179593159823</v>
      </c>
      <c r="N14" s="63">
        <f t="shared" si="5"/>
        <v>3.419554662648583</v>
      </c>
      <c r="O14" s="132">
        <f t="shared" si="6"/>
        <v>0.6804661396789147</v>
      </c>
      <c r="P14" s="133">
        <f t="shared" si="7"/>
        <v>-150</v>
      </c>
      <c r="Q14" s="134">
        <f t="shared" si="8"/>
        <v>-12.5</v>
      </c>
      <c r="R14" s="134">
        <f t="shared" si="9"/>
        <v>105</v>
      </c>
      <c r="S14" s="134">
        <f t="shared" si="10"/>
        <v>91.5</v>
      </c>
      <c r="T14" s="134">
        <f t="shared" si="11"/>
        <v>7.75</v>
      </c>
      <c r="U14" s="134">
        <f t="shared" si="12"/>
        <v>204.25</v>
      </c>
      <c r="V14" s="135">
        <f t="shared" si="13"/>
        <v>41.75</v>
      </c>
    </row>
    <row r="15" spans="1:22" s="52" customFormat="1" ht="64.5" customHeight="1">
      <c r="A15" s="50">
        <v>10</v>
      </c>
      <c r="B15" s="51" t="s">
        <v>78</v>
      </c>
      <c r="C15" s="125">
        <v>11172.75</v>
      </c>
      <c r="D15" s="125">
        <v>11174.25</v>
      </c>
      <c r="E15" s="125">
        <v>11437.75</v>
      </c>
      <c r="F15" s="125">
        <v>11418</v>
      </c>
      <c r="G15" s="125">
        <v>11213.5</v>
      </c>
      <c r="H15" s="128">
        <v>11283.25</v>
      </c>
      <c r="I15" s="62">
        <f t="shared" si="0"/>
        <v>0.013425521917165284</v>
      </c>
      <c r="J15" s="63">
        <f t="shared" si="1"/>
        <v>2.3581000962033194</v>
      </c>
      <c r="K15" s="63">
        <f t="shared" si="2"/>
        <v>-0.17267382133724363</v>
      </c>
      <c r="L15" s="63">
        <f t="shared" si="3"/>
        <v>-1.7910317043265067</v>
      </c>
      <c r="M15" s="63">
        <f t="shared" si="4"/>
        <v>0.6220181031792116</v>
      </c>
      <c r="N15" s="63">
        <f t="shared" si="5"/>
        <v>-1.3507901466634609</v>
      </c>
      <c r="O15" s="132">
        <f t="shared" si="6"/>
        <v>0.9890134478977908</v>
      </c>
      <c r="P15" s="133">
        <f t="shared" si="7"/>
        <v>1.5</v>
      </c>
      <c r="Q15" s="134">
        <f t="shared" si="8"/>
        <v>263.5</v>
      </c>
      <c r="R15" s="134">
        <f t="shared" si="9"/>
        <v>-19.75</v>
      </c>
      <c r="S15" s="134">
        <f t="shared" si="10"/>
        <v>-204.5</v>
      </c>
      <c r="T15" s="134">
        <f t="shared" si="11"/>
        <v>69.75</v>
      </c>
      <c r="U15" s="134">
        <f t="shared" si="12"/>
        <v>-154.5</v>
      </c>
      <c r="V15" s="135">
        <f t="shared" si="13"/>
        <v>110.5</v>
      </c>
    </row>
    <row r="16" spans="1:22" s="52" customFormat="1" ht="64.5" customHeight="1">
      <c r="A16" s="50">
        <v>11</v>
      </c>
      <c r="B16" s="51" t="s">
        <v>79</v>
      </c>
      <c r="C16" s="125">
        <v>3556</v>
      </c>
      <c r="D16" s="125">
        <v>3730</v>
      </c>
      <c r="E16" s="125">
        <v>3786.75</v>
      </c>
      <c r="F16" s="125">
        <v>4021.5</v>
      </c>
      <c r="G16" s="125">
        <v>3915</v>
      </c>
      <c r="H16" s="128">
        <v>4243.25</v>
      </c>
      <c r="I16" s="62">
        <f t="shared" si="0"/>
        <v>4.8931383577052845</v>
      </c>
      <c r="J16" s="63">
        <f t="shared" si="1"/>
        <v>1.521447721179614</v>
      </c>
      <c r="K16" s="63">
        <f t="shared" si="2"/>
        <v>6.199247375717953</v>
      </c>
      <c r="L16" s="63">
        <f t="shared" si="3"/>
        <v>-2.648265572547559</v>
      </c>
      <c r="M16" s="63">
        <f t="shared" si="4"/>
        <v>8.384418901660284</v>
      </c>
      <c r="N16" s="63">
        <f t="shared" si="5"/>
        <v>12.055192447349317</v>
      </c>
      <c r="O16" s="132">
        <f t="shared" si="6"/>
        <v>19.326490438695167</v>
      </c>
      <c r="P16" s="133">
        <f t="shared" si="7"/>
        <v>174</v>
      </c>
      <c r="Q16" s="134">
        <f t="shared" si="8"/>
        <v>56.75</v>
      </c>
      <c r="R16" s="134">
        <f t="shared" si="9"/>
        <v>234.75</v>
      </c>
      <c r="S16" s="134">
        <f t="shared" si="10"/>
        <v>-106.5</v>
      </c>
      <c r="T16" s="134">
        <f t="shared" si="11"/>
        <v>328.25</v>
      </c>
      <c r="U16" s="134">
        <f t="shared" si="12"/>
        <v>456.5</v>
      </c>
      <c r="V16" s="135">
        <f t="shared" si="13"/>
        <v>687.25</v>
      </c>
    </row>
    <row r="17" spans="1:22" s="52" customFormat="1" ht="64.5" customHeight="1">
      <c r="A17" s="50">
        <v>12</v>
      </c>
      <c r="B17" s="51" t="s">
        <v>80</v>
      </c>
      <c r="C17" s="125">
        <v>20448.75</v>
      </c>
      <c r="D17" s="125">
        <v>20897.25</v>
      </c>
      <c r="E17" s="125">
        <v>21304.75</v>
      </c>
      <c r="F17" s="125">
        <v>22246</v>
      </c>
      <c r="G17" s="125">
        <v>22523.25</v>
      </c>
      <c r="H17" s="128">
        <v>22682.5</v>
      </c>
      <c r="I17" s="62">
        <f t="shared" si="0"/>
        <v>2.19328809829451</v>
      </c>
      <c r="J17" s="63">
        <f t="shared" si="1"/>
        <v>1.9500173467800863</v>
      </c>
      <c r="K17" s="63">
        <f t="shared" si="2"/>
        <v>4.418028843333066</v>
      </c>
      <c r="L17" s="63">
        <f t="shared" si="3"/>
        <v>1.2462914681291126</v>
      </c>
      <c r="M17" s="63">
        <f t="shared" si="4"/>
        <v>0.7070471623766617</v>
      </c>
      <c r="N17" s="63">
        <f t="shared" si="5"/>
        <v>6.466867717293101</v>
      </c>
      <c r="O17" s="132">
        <f t="shared" si="6"/>
        <v>10.923650589889355</v>
      </c>
      <c r="P17" s="133">
        <f t="shared" si="7"/>
        <v>448.5</v>
      </c>
      <c r="Q17" s="134">
        <f t="shared" si="8"/>
        <v>407.5</v>
      </c>
      <c r="R17" s="134">
        <f t="shared" si="9"/>
        <v>941.25</v>
      </c>
      <c r="S17" s="134">
        <f t="shared" si="10"/>
        <v>277.25</v>
      </c>
      <c r="T17" s="134">
        <f t="shared" si="11"/>
        <v>159.25</v>
      </c>
      <c r="U17" s="134">
        <f t="shared" si="12"/>
        <v>1377.75</v>
      </c>
      <c r="V17" s="135">
        <f t="shared" si="13"/>
        <v>2233.75</v>
      </c>
    </row>
    <row r="18" spans="1:22" s="52" customFormat="1" ht="64.5" customHeight="1">
      <c r="A18" s="50">
        <v>13</v>
      </c>
      <c r="B18" s="51" t="s">
        <v>81</v>
      </c>
      <c r="C18" s="125">
        <v>2791</v>
      </c>
      <c r="D18" s="125">
        <v>2789.25</v>
      </c>
      <c r="E18" s="125">
        <v>2623.25</v>
      </c>
      <c r="F18" s="125">
        <v>2600</v>
      </c>
      <c r="G18" s="125">
        <v>2122.25</v>
      </c>
      <c r="H18" s="128">
        <v>2214</v>
      </c>
      <c r="I18" s="62">
        <f t="shared" si="0"/>
        <v>-0.06270154066643219</v>
      </c>
      <c r="J18" s="63">
        <f t="shared" si="1"/>
        <v>-5.951420632786586</v>
      </c>
      <c r="K18" s="63">
        <f t="shared" si="2"/>
        <v>-0.8863051558181678</v>
      </c>
      <c r="L18" s="63">
        <f t="shared" si="3"/>
        <v>-18.374999999999996</v>
      </c>
      <c r="M18" s="63">
        <f t="shared" si="4"/>
        <v>4.323241842384262</v>
      </c>
      <c r="N18" s="63">
        <f t="shared" si="5"/>
        <v>-15.600876774992855</v>
      </c>
      <c r="O18" s="132">
        <f t="shared" si="6"/>
        <v>-20.67359369401648</v>
      </c>
      <c r="P18" s="133">
        <f t="shared" si="7"/>
        <v>-1.75</v>
      </c>
      <c r="Q18" s="134">
        <f t="shared" si="8"/>
        <v>-166</v>
      </c>
      <c r="R18" s="134">
        <f t="shared" si="9"/>
        <v>-23.25</v>
      </c>
      <c r="S18" s="134">
        <f t="shared" si="10"/>
        <v>-477.75</v>
      </c>
      <c r="T18" s="134">
        <f t="shared" si="11"/>
        <v>91.75</v>
      </c>
      <c r="U18" s="134">
        <f t="shared" si="12"/>
        <v>-409.25</v>
      </c>
      <c r="V18" s="135">
        <f t="shared" si="13"/>
        <v>-577</v>
      </c>
    </row>
    <row r="19" spans="1:22" s="52" customFormat="1" ht="64.5" customHeight="1">
      <c r="A19" s="50">
        <v>14</v>
      </c>
      <c r="B19" s="51" t="s">
        <v>82</v>
      </c>
      <c r="C19" s="125">
        <v>10344.25</v>
      </c>
      <c r="D19" s="125">
        <v>10222</v>
      </c>
      <c r="E19" s="125">
        <v>9603</v>
      </c>
      <c r="F19" s="125">
        <v>9477.75</v>
      </c>
      <c r="G19" s="125">
        <v>9200</v>
      </c>
      <c r="H19" s="128">
        <v>8604.5</v>
      </c>
      <c r="I19" s="62">
        <f t="shared" si="0"/>
        <v>-1.1818159847258092</v>
      </c>
      <c r="J19" s="63">
        <f t="shared" si="1"/>
        <v>-6.055566425357073</v>
      </c>
      <c r="K19" s="63">
        <f t="shared" si="2"/>
        <v>-1.3042799125273397</v>
      </c>
      <c r="L19" s="63">
        <f t="shared" si="3"/>
        <v>-2.9305478620980763</v>
      </c>
      <c r="M19" s="63">
        <f t="shared" si="4"/>
        <v>-6.472826086956518</v>
      </c>
      <c r="N19" s="63">
        <f t="shared" si="5"/>
        <v>-10.397792356555247</v>
      </c>
      <c r="O19" s="132">
        <f t="shared" si="6"/>
        <v>-16.818522367498858</v>
      </c>
      <c r="P19" s="133">
        <f t="shared" si="7"/>
        <v>-122.25</v>
      </c>
      <c r="Q19" s="134">
        <f t="shared" si="8"/>
        <v>-619</v>
      </c>
      <c r="R19" s="134">
        <f t="shared" si="9"/>
        <v>-125.25</v>
      </c>
      <c r="S19" s="134">
        <f t="shared" si="10"/>
        <v>-277.75</v>
      </c>
      <c r="T19" s="134">
        <f t="shared" si="11"/>
        <v>-595.5</v>
      </c>
      <c r="U19" s="134">
        <f t="shared" si="12"/>
        <v>-998.5</v>
      </c>
      <c r="V19" s="135">
        <f t="shared" si="13"/>
        <v>-1739.75</v>
      </c>
    </row>
    <row r="20" spans="1:22" s="52" customFormat="1" ht="64.5" customHeight="1">
      <c r="A20" s="50">
        <v>15</v>
      </c>
      <c r="B20" s="51" t="s">
        <v>83</v>
      </c>
      <c r="C20" s="125">
        <v>13080.5</v>
      </c>
      <c r="D20" s="125">
        <v>12908.75</v>
      </c>
      <c r="E20" s="125">
        <v>13241.5</v>
      </c>
      <c r="F20" s="125">
        <v>12897</v>
      </c>
      <c r="G20" s="125">
        <v>11593</v>
      </c>
      <c r="H20" s="128">
        <v>11724</v>
      </c>
      <c r="I20" s="62">
        <f t="shared" si="0"/>
        <v>-1.3130232024769706</v>
      </c>
      <c r="J20" s="63">
        <f t="shared" si="1"/>
        <v>2.577708918369326</v>
      </c>
      <c r="K20" s="63">
        <f t="shared" si="2"/>
        <v>-2.601668995204476</v>
      </c>
      <c r="L20" s="63">
        <f t="shared" si="3"/>
        <v>-10.110878498875708</v>
      </c>
      <c r="M20" s="63">
        <f t="shared" si="4"/>
        <v>1.1299922366945658</v>
      </c>
      <c r="N20" s="63">
        <f t="shared" si="5"/>
        <v>-11.460182003549447</v>
      </c>
      <c r="O20" s="132">
        <f t="shared" si="6"/>
        <v>-10.370398685065553</v>
      </c>
      <c r="P20" s="133">
        <f t="shared" si="7"/>
        <v>-171.75</v>
      </c>
      <c r="Q20" s="134">
        <f t="shared" si="8"/>
        <v>332.75</v>
      </c>
      <c r="R20" s="134">
        <f t="shared" si="9"/>
        <v>-344.5</v>
      </c>
      <c r="S20" s="134">
        <f t="shared" si="10"/>
        <v>-1304</v>
      </c>
      <c r="T20" s="134">
        <f t="shared" si="11"/>
        <v>131</v>
      </c>
      <c r="U20" s="134">
        <f t="shared" si="12"/>
        <v>-1517.5</v>
      </c>
      <c r="V20" s="135">
        <f t="shared" si="13"/>
        <v>-1356.5</v>
      </c>
    </row>
    <row r="21" spans="1:22" s="52" customFormat="1" ht="64.5" customHeight="1">
      <c r="A21" s="50">
        <v>16</v>
      </c>
      <c r="B21" s="51" t="s">
        <v>84</v>
      </c>
      <c r="C21" s="125">
        <v>7481</v>
      </c>
      <c r="D21" s="125">
        <v>7882.25</v>
      </c>
      <c r="E21" s="125">
        <v>7809.75</v>
      </c>
      <c r="F21" s="125">
        <v>7507</v>
      </c>
      <c r="G21" s="125">
        <v>7296.75</v>
      </c>
      <c r="H21" s="128">
        <v>6846</v>
      </c>
      <c r="I21" s="62">
        <f t="shared" si="0"/>
        <v>5.3635877556476474</v>
      </c>
      <c r="J21" s="63">
        <f t="shared" si="1"/>
        <v>-0.9197881315614165</v>
      </c>
      <c r="K21" s="63">
        <f t="shared" si="2"/>
        <v>-3.8765645507218505</v>
      </c>
      <c r="L21" s="63">
        <f t="shared" si="3"/>
        <v>-2.8007193286266108</v>
      </c>
      <c r="M21" s="63">
        <f t="shared" si="4"/>
        <v>-6.177407750025699</v>
      </c>
      <c r="N21" s="63">
        <f t="shared" si="5"/>
        <v>-12.340343801017962</v>
      </c>
      <c r="O21" s="132">
        <f t="shared" si="6"/>
        <v>-8.488170030744557</v>
      </c>
      <c r="P21" s="133">
        <f t="shared" si="7"/>
        <v>401.25</v>
      </c>
      <c r="Q21" s="134">
        <f t="shared" si="8"/>
        <v>-72.5</v>
      </c>
      <c r="R21" s="134">
        <f t="shared" si="9"/>
        <v>-302.75</v>
      </c>
      <c r="S21" s="134">
        <f t="shared" si="10"/>
        <v>-210.25</v>
      </c>
      <c r="T21" s="134">
        <f t="shared" si="11"/>
        <v>-450.75</v>
      </c>
      <c r="U21" s="134">
        <f t="shared" si="12"/>
        <v>-963.75</v>
      </c>
      <c r="V21" s="135">
        <f t="shared" si="13"/>
        <v>-635</v>
      </c>
    </row>
    <row r="22" spans="1:22" s="52" customFormat="1" ht="64.5" customHeight="1">
      <c r="A22" s="50">
        <v>17</v>
      </c>
      <c r="B22" s="51" t="s">
        <v>85</v>
      </c>
      <c r="C22" s="125">
        <v>16603.5</v>
      </c>
      <c r="D22" s="125">
        <v>17130</v>
      </c>
      <c r="E22" s="125">
        <v>17417</v>
      </c>
      <c r="F22" s="125">
        <v>17584.25</v>
      </c>
      <c r="G22" s="125">
        <v>17399.25</v>
      </c>
      <c r="H22" s="128">
        <v>17500</v>
      </c>
      <c r="I22" s="62">
        <f t="shared" si="0"/>
        <v>3.1710181588219255</v>
      </c>
      <c r="J22" s="63">
        <f t="shared" si="1"/>
        <v>1.6754232340922437</v>
      </c>
      <c r="K22" s="63">
        <f t="shared" si="2"/>
        <v>0.9602687029913293</v>
      </c>
      <c r="L22" s="63">
        <f t="shared" si="3"/>
        <v>-1.0520778537611797</v>
      </c>
      <c r="M22" s="63">
        <f t="shared" si="4"/>
        <v>0.5790479474689914</v>
      </c>
      <c r="N22" s="63">
        <f t="shared" si="5"/>
        <v>0.4765459034276942</v>
      </c>
      <c r="O22" s="132">
        <f t="shared" si="6"/>
        <v>5.399463968440399</v>
      </c>
      <c r="P22" s="133">
        <f t="shared" si="7"/>
        <v>526.5</v>
      </c>
      <c r="Q22" s="134">
        <f t="shared" si="8"/>
        <v>287</v>
      </c>
      <c r="R22" s="134">
        <f t="shared" si="9"/>
        <v>167.25</v>
      </c>
      <c r="S22" s="134">
        <f t="shared" si="10"/>
        <v>-185</v>
      </c>
      <c r="T22" s="134">
        <f t="shared" si="11"/>
        <v>100.75</v>
      </c>
      <c r="U22" s="134">
        <f t="shared" si="12"/>
        <v>83</v>
      </c>
      <c r="V22" s="135">
        <f t="shared" si="13"/>
        <v>896.5</v>
      </c>
    </row>
    <row r="23" spans="1:22" s="52" customFormat="1" ht="64.5" customHeight="1">
      <c r="A23" s="50">
        <v>18</v>
      </c>
      <c r="B23" s="51" t="s">
        <v>86</v>
      </c>
      <c r="C23" s="125">
        <v>4119.25</v>
      </c>
      <c r="D23" s="125">
        <v>4238.25</v>
      </c>
      <c r="E23" s="125">
        <v>4197.75</v>
      </c>
      <c r="F23" s="125">
        <v>4339.75</v>
      </c>
      <c r="G23" s="125">
        <v>4519</v>
      </c>
      <c r="H23" s="128">
        <v>4571.75</v>
      </c>
      <c r="I23" s="62">
        <f t="shared" si="0"/>
        <v>2.88887540207563</v>
      </c>
      <c r="J23" s="63">
        <f t="shared" si="1"/>
        <v>-0.9555830826402434</v>
      </c>
      <c r="K23" s="63">
        <f t="shared" si="2"/>
        <v>3.382764576261099</v>
      </c>
      <c r="L23" s="63">
        <f t="shared" si="3"/>
        <v>4.130422259346744</v>
      </c>
      <c r="M23" s="63">
        <f t="shared" si="4"/>
        <v>1.1672936490374042</v>
      </c>
      <c r="N23" s="63">
        <f t="shared" si="5"/>
        <v>8.909534869870761</v>
      </c>
      <c r="O23" s="132">
        <f t="shared" si="6"/>
        <v>10.98500940705225</v>
      </c>
      <c r="P23" s="133">
        <f t="shared" si="7"/>
        <v>119</v>
      </c>
      <c r="Q23" s="134">
        <f t="shared" si="8"/>
        <v>-40.5</v>
      </c>
      <c r="R23" s="134">
        <f t="shared" si="9"/>
        <v>142</v>
      </c>
      <c r="S23" s="134">
        <f t="shared" si="10"/>
        <v>179.25</v>
      </c>
      <c r="T23" s="134">
        <f t="shared" si="11"/>
        <v>52.75</v>
      </c>
      <c r="U23" s="134">
        <f t="shared" si="12"/>
        <v>374</v>
      </c>
      <c r="V23" s="135">
        <f t="shared" si="13"/>
        <v>452.5</v>
      </c>
    </row>
    <row r="24" spans="1:22" s="52" customFormat="1" ht="64.5" customHeight="1">
      <c r="A24" s="50">
        <v>19</v>
      </c>
      <c r="B24" s="51" t="s">
        <v>87</v>
      </c>
      <c r="C24" s="125">
        <v>3845.75</v>
      </c>
      <c r="D24" s="125">
        <v>4011.75</v>
      </c>
      <c r="E24" s="125">
        <v>4233</v>
      </c>
      <c r="F24" s="125">
        <v>4394.5</v>
      </c>
      <c r="G24" s="125">
        <v>4626.5</v>
      </c>
      <c r="H24" s="128">
        <v>5140.25</v>
      </c>
      <c r="I24" s="62">
        <f t="shared" si="0"/>
        <v>4.31645322758889</v>
      </c>
      <c r="J24" s="63">
        <f t="shared" si="1"/>
        <v>5.515049541970463</v>
      </c>
      <c r="K24" s="63">
        <f t="shared" si="2"/>
        <v>3.81526104417671</v>
      </c>
      <c r="L24" s="63">
        <f t="shared" si="3"/>
        <v>5.279326430765741</v>
      </c>
      <c r="M24" s="63">
        <f t="shared" si="4"/>
        <v>11.104506646493029</v>
      </c>
      <c r="N24" s="63">
        <f t="shared" si="5"/>
        <v>21.432789983463273</v>
      </c>
      <c r="O24" s="132">
        <f t="shared" si="6"/>
        <v>33.660534356107384</v>
      </c>
      <c r="P24" s="133">
        <f t="shared" si="7"/>
        <v>166</v>
      </c>
      <c r="Q24" s="134">
        <f t="shared" si="8"/>
        <v>221.25</v>
      </c>
      <c r="R24" s="134">
        <f t="shared" si="9"/>
        <v>161.5</v>
      </c>
      <c r="S24" s="134">
        <f t="shared" si="10"/>
        <v>232</v>
      </c>
      <c r="T24" s="134">
        <f t="shared" si="11"/>
        <v>513.75</v>
      </c>
      <c r="U24" s="134">
        <f t="shared" si="12"/>
        <v>907.25</v>
      </c>
      <c r="V24" s="135">
        <f t="shared" si="13"/>
        <v>1294.5</v>
      </c>
    </row>
    <row r="25" spans="1:22" s="52" customFormat="1" ht="64.5" customHeight="1">
      <c r="A25" s="50">
        <v>20</v>
      </c>
      <c r="B25" s="53" t="s">
        <v>88</v>
      </c>
      <c r="C25" s="125">
        <v>9508.5</v>
      </c>
      <c r="D25" s="125">
        <v>9741.25</v>
      </c>
      <c r="E25" s="125">
        <v>10322.25</v>
      </c>
      <c r="F25" s="125">
        <v>10308.5</v>
      </c>
      <c r="G25" s="125">
        <v>9674.25</v>
      </c>
      <c r="H25" s="128">
        <v>9992</v>
      </c>
      <c r="I25" s="62">
        <f t="shared" si="0"/>
        <v>2.4478098543408544</v>
      </c>
      <c r="J25" s="63">
        <f t="shared" si="1"/>
        <v>5.964326960092392</v>
      </c>
      <c r="K25" s="63">
        <f t="shared" si="2"/>
        <v>-0.13320739179927266</v>
      </c>
      <c r="L25" s="63">
        <f t="shared" si="3"/>
        <v>-6.152689528059363</v>
      </c>
      <c r="M25" s="63">
        <f t="shared" si="4"/>
        <v>3.28449233790733</v>
      </c>
      <c r="N25" s="63">
        <f t="shared" si="5"/>
        <v>-3.1993993557606126</v>
      </c>
      <c r="O25" s="132">
        <f t="shared" si="6"/>
        <v>5.084924015354675</v>
      </c>
      <c r="P25" s="133">
        <f t="shared" si="7"/>
        <v>232.75</v>
      </c>
      <c r="Q25" s="134">
        <f t="shared" si="8"/>
        <v>581</v>
      </c>
      <c r="R25" s="134">
        <f t="shared" si="9"/>
        <v>-13.75</v>
      </c>
      <c r="S25" s="134">
        <f t="shared" si="10"/>
        <v>-634.25</v>
      </c>
      <c r="T25" s="134">
        <f t="shared" si="11"/>
        <v>317.75</v>
      </c>
      <c r="U25" s="134">
        <f t="shared" si="12"/>
        <v>-330.25</v>
      </c>
      <c r="V25" s="135">
        <f t="shared" si="13"/>
        <v>483.5</v>
      </c>
    </row>
    <row r="26" spans="1:22" s="52" customFormat="1" ht="64.5" customHeight="1">
      <c r="A26" s="50">
        <v>21</v>
      </c>
      <c r="B26" s="53" t="s">
        <v>89</v>
      </c>
      <c r="C26" s="125">
        <v>14514.25</v>
      </c>
      <c r="D26" s="125">
        <v>14607.75</v>
      </c>
      <c r="E26" s="125">
        <v>15110</v>
      </c>
      <c r="F26" s="125">
        <v>15346</v>
      </c>
      <c r="G26" s="125">
        <v>15605.25</v>
      </c>
      <c r="H26" s="128">
        <v>15555.25</v>
      </c>
      <c r="I26" s="62">
        <f t="shared" si="0"/>
        <v>0.6441944985100756</v>
      </c>
      <c r="J26" s="63">
        <f t="shared" si="1"/>
        <v>3.4382433981961613</v>
      </c>
      <c r="K26" s="63">
        <f t="shared" si="2"/>
        <v>1.5618795499669158</v>
      </c>
      <c r="L26" s="63">
        <f t="shared" si="3"/>
        <v>1.6893653069203651</v>
      </c>
      <c r="M26" s="63">
        <f t="shared" si="4"/>
        <v>-0.3204049919097729</v>
      </c>
      <c r="N26" s="63">
        <f t="shared" si="5"/>
        <v>2.9467240238252757</v>
      </c>
      <c r="O26" s="132">
        <f t="shared" si="6"/>
        <v>7.172261742770036</v>
      </c>
      <c r="P26" s="133">
        <f t="shared" si="7"/>
        <v>93.5</v>
      </c>
      <c r="Q26" s="134">
        <f t="shared" si="8"/>
        <v>502.25</v>
      </c>
      <c r="R26" s="134">
        <f t="shared" si="9"/>
        <v>236</v>
      </c>
      <c r="S26" s="134">
        <f t="shared" si="10"/>
        <v>259.25</v>
      </c>
      <c r="T26" s="134">
        <f t="shared" si="11"/>
        <v>-50</v>
      </c>
      <c r="U26" s="134">
        <f t="shared" si="12"/>
        <v>445.25</v>
      </c>
      <c r="V26" s="135">
        <f t="shared" si="13"/>
        <v>1041</v>
      </c>
    </row>
    <row r="27" spans="1:22" s="52" customFormat="1" ht="64.5" customHeight="1">
      <c r="A27" s="50">
        <v>22</v>
      </c>
      <c r="B27" s="51" t="s">
        <v>90</v>
      </c>
      <c r="C27" s="125">
        <v>3833</v>
      </c>
      <c r="D27" s="125">
        <v>4025.5</v>
      </c>
      <c r="E27" s="125">
        <v>4184</v>
      </c>
      <c r="F27" s="125">
        <v>4166.25</v>
      </c>
      <c r="G27" s="125">
        <v>4228</v>
      </c>
      <c r="H27" s="128">
        <v>4476.75</v>
      </c>
      <c r="I27" s="62">
        <f t="shared" si="0"/>
        <v>5.022175841377519</v>
      </c>
      <c r="J27" s="63">
        <f t="shared" si="1"/>
        <v>3.937399080859527</v>
      </c>
      <c r="K27" s="63">
        <f t="shared" si="2"/>
        <v>-0.42423518164436125</v>
      </c>
      <c r="L27" s="63">
        <f t="shared" si="3"/>
        <v>1.4821482148214882</v>
      </c>
      <c r="M27" s="63">
        <f t="shared" si="4"/>
        <v>5.883396404919594</v>
      </c>
      <c r="N27" s="63">
        <f t="shared" si="5"/>
        <v>6.99689292543022</v>
      </c>
      <c r="O27" s="132">
        <f t="shared" si="6"/>
        <v>16.794938690320894</v>
      </c>
      <c r="P27" s="133">
        <f t="shared" si="7"/>
        <v>192.5</v>
      </c>
      <c r="Q27" s="134">
        <f t="shared" si="8"/>
        <v>158.5</v>
      </c>
      <c r="R27" s="134">
        <f t="shared" si="9"/>
        <v>-17.75</v>
      </c>
      <c r="S27" s="134">
        <f t="shared" si="10"/>
        <v>61.75</v>
      </c>
      <c r="T27" s="134">
        <f t="shared" si="11"/>
        <v>248.75</v>
      </c>
      <c r="U27" s="134">
        <f t="shared" si="12"/>
        <v>292.75</v>
      </c>
      <c r="V27" s="135">
        <f t="shared" si="13"/>
        <v>643.75</v>
      </c>
    </row>
    <row r="28" spans="1:22" s="52" customFormat="1" ht="64.5" customHeight="1">
      <c r="A28" s="50">
        <v>23</v>
      </c>
      <c r="B28" s="51" t="s">
        <v>91</v>
      </c>
      <c r="C28" s="125">
        <v>6135.5</v>
      </c>
      <c r="D28" s="125">
        <v>5985.5</v>
      </c>
      <c r="E28" s="125">
        <v>5975.75</v>
      </c>
      <c r="F28" s="125">
        <v>6110.25</v>
      </c>
      <c r="G28" s="125">
        <v>6236.25</v>
      </c>
      <c r="H28" s="128">
        <v>6216.5</v>
      </c>
      <c r="I28" s="62">
        <f t="shared" si="0"/>
        <v>-2.4447885257925184</v>
      </c>
      <c r="J28" s="63">
        <f t="shared" si="1"/>
        <v>-0.16289365967755431</v>
      </c>
      <c r="K28" s="63">
        <f t="shared" si="2"/>
        <v>2.250763502489228</v>
      </c>
      <c r="L28" s="63">
        <f t="shared" si="3"/>
        <v>2.06210875168773</v>
      </c>
      <c r="M28" s="63">
        <f t="shared" si="4"/>
        <v>-0.3166967328121828</v>
      </c>
      <c r="N28" s="63">
        <f t="shared" si="5"/>
        <v>4.028782997950042</v>
      </c>
      <c r="O28" s="132">
        <f t="shared" si="6"/>
        <v>1.3201858039279646</v>
      </c>
      <c r="P28" s="133">
        <f t="shared" si="7"/>
        <v>-150</v>
      </c>
      <c r="Q28" s="134">
        <f t="shared" si="8"/>
        <v>-9.75</v>
      </c>
      <c r="R28" s="134">
        <f t="shared" si="9"/>
        <v>134.5</v>
      </c>
      <c r="S28" s="134">
        <f t="shared" si="10"/>
        <v>126</v>
      </c>
      <c r="T28" s="134">
        <f t="shared" si="11"/>
        <v>-19.75</v>
      </c>
      <c r="U28" s="134">
        <f t="shared" si="12"/>
        <v>240.75</v>
      </c>
      <c r="V28" s="135">
        <f t="shared" si="13"/>
        <v>81</v>
      </c>
    </row>
    <row r="29" spans="1:22" s="52" customFormat="1" ht="64.5" customHeight="1">
      <c r="A29" s="50">
        <v>24</v>
      </c>
      <c r="B29" s="51" t="s">
        <v>92</v>
      </c>
      <c r="C29" s="126">
        <v>61.425</v>
      </c>
      <c r="D29" s="126">
        <v>61.3</v>
      </c>
      <c r="E29" s="126">
        <v>61</v>
      </c>
      <c r="F29" s="126">
        <v>61.275</v>
      </c>
      <c r="G29" s="126">
        <v>61.4</v>
      </c>
      <c r="H29" s="129">
        <v>61.72500000000001</v>
      </c>
      <c r="I29" s="62">
        <f aca="true" t="shared" si="14" ref="I29:M32">(D29/C29-1)*100</f>
        <v>-0.20350020350020648</v>
      </c>
      <c r="J29" s="63">
        <f t="shared" si="14"/>
        <v>-0.4893964110929794</v>
      </c>
      <c r="K29" s="63">
        <f t="shared" si="14"/>
        <v>0.45081967213114194</v>
      </c>
      <c r="L29" s="63">
        <f t="shared" si="14"/>
        <v>0.2039983680130586</v>
      </c>
      <c r="M29" s="63">
        <f t="shared" si="14"/>
        <v>0.5293159609120579</v>
      </c>
      <c r="N29" s="63">
        <f>(H29/E29-1)*100</f>
        <v>1.1885245901639419</v>
      </c>
      <c r="O29" s="132">
        <f>(H29/C29-1)*100</f>
        <v>0.48840048840050887</v>
      </c>
      <c r="P29" s="133">
        <f t="shared" si="7"/>
        <v>-0.125</v>
      </c>
      <c r="Q29" s="134">
        <f t="shared" si="8"/>
        <v>-0.29999999999999716</v>
      </c>
      <c r="R29" s="134">
        <f t="shared" si="9"/>
        <v>0.2749999999999986</v>
      </c>
      <c r="S29" s="134">
        <f t="shared" si="10"/>
        <v>0.125</v>
      </c>
      <c r="T29" s="134">
        <f t="shared" si="11"/>
        <v>0.32500000000000995</v>
      </c>
      <c r="U29" s="134">
        <f t="shared" si="12"/>
        <v>0.7250000000000085</v>
      </c>
      <c r="V29" s="135">
        <f t="shared" si="13"/>
        <v>0.30000000000001137</v>
      </c>
    </row>
    <row r="30" spans="1:22" s="52" customFormat="1" ht="64.5" customHeight="1">
      <c r="A30" s="50">
        <v>25</v>
      </c>
      <c r="B30" s="51" t="s">
        <v>93</v>
      </c>
      <c r="C30" s="126">
        <v>56.925000000000004</v>
      </c>
      <c r="D30" s="126">
        <v>56.89999999999999</v>
      </c>
      <c r="E30" s="126">
        <v>56.85</v>
      </c>
      <c r="F30" s="126">
        <v>56.075</v>
      </c>
      <c r="G30" s="126">
        <v>54.325</v>
      </c>
      <c r="H30" s="129">
        <v>53.85</v>
      </c>
      <c r="I30" s="62">
        <f t="shared" si="14"/>
        <v>-0.043917435221807466</v>
      </c>
      <c r="J30" s="63">
        <f t="shared" si="14"/>
        <v>-0.08787346221439396</v>
      </c>
      <c r="K30" s="63">
        <f t="shared" si="14"/>
        <v>-1.3632365875109964</v>
      </c>
      <c r="L30" s="63">
        <f t="shared" si="14"/>
        <v>-3.120820329915297</v>
      </c>
      <c r="M30" s="63">
        <f t="shared" si="14"/>
        <v>-0.8743672342383824</v>
      </c>
      <c r="N30" s="63">
        <f>(H30/E30-1)*100</f>
        <v>-5.277044854881263</v>
      </c>
      <c r="O30" s="132">
        <f>(H30/C30-1)*100</f>
        <v>-5.401844532279321</v>
      </c>
      <c r="P30" s="133">
        <f t="shared" si="7"/>
        <v>-0.02500000000001279</v>
      </c>
      <c r="Q30" s="134">
        <f t="shared" si="8"/>
        <v>-0.04999999999999005</v>
      </c>
      <c r="R30" s="134">
        <f t="shared" si="9"/>
        <v>-0.7749999999999986</v>
      </c>
      <c r="S30" s="134">
        <f t="shared" si="10"/>
        <v>-1.75</v>
      </c>
      <c r="T30" s="134">
        <f t="shared" si="11"/>
        <v>-0.4750000000000014</v>
      </c>
      <c r="U30" s="134">
        <f t="shared" si="12"/>
        <v>-3</v>
      </c>
      <c r="V30" s="135">
        <f t="shared" si="13"/>
        <v>-3.075000000000003</v>
      </c>
    </row>
    <row r="31" spans="1:22" s="52" customFormat="1" ht="64.5" customHeight="1">
      <c r="A31" s="50">
        <v>26</v>
      </c>
      <c r="B31" s="51" t="s">
        <v>94</v>
      </c>
      <c r="C31" s="126">
        <v>4.525</v>
      </c>
      <c r="D31" s="126">
        <v>4.4</v>
      </c>
      <c r="E31" s="126">
        <v>4.175000000000001</v>
      </c>
      <c r="F31" s="126">
        <v>5.225</v>
      </c>
      <c r="G31" s="126">
        <v>7.074999999999999</v>
      </c>
      <c r="H31" s="129">
        <v>7.875</v>
      </c>
      <c r="I31" s="62">
        <f t="shared" si="14"/>
        <v>-2.7624309392265234</v>
      </c>
      <c r="J31" s="63">
        <f t="shared" si="14"/>
        <v>-5.1136363636363535</v>
      </c>
      <c r="K31" s="63">
        <f t="shared" si="14"/>
        <v>25.149700598802372</v>
      </c>
      <c r="L31" s="63">
        <f t="shared" si="14"/>
        <v>35.406698564593285</v>
      </c>
      <c r="M31" s="63">
        <f t="shared" si="14"/>
        <v>11.30742049469966</v>
      </c>
      <c r="N31" s="63">
        <f>(H31/E31-1)*100</f>
        <v>88.62275449101793</v>
      </c>
      <c r="O31" s="132">
        <f>(H31/C31-1)*100</f>
        <v>74.03314917127071</v>
      </c>
      <c r="P31" s="133">
        <f t="shared" si="7"/>
        <v>-0.125</v>
      </c>
      <c r="Q31" s="134">
        <f t="shared" si="8"/>
        <v>-0.22499999999999964</v>
      </c>
      <c r="R31" s="134">
        <f t="shared" si="9"/>
        <v>1.049999999999999</v>
      </c>
      <c r="S31" s="134">
        <f t="shared" si="10"/>
        <v>1.8499999999999996</v>
      </c>
      <c r="T31" s="134">
        <f t="shared" si="11"/>
        <v>0.8000000000000007</v>
      </c>
      <c r="U31" s="134">
        <f t="shared" si="12"/>
        <v>3.6999999999999993</v>
      </c>
      <c r="V31" s="135">
        <f t="shared" si="13"/>
        <v>3.3499999999999996</v>
      </c>
    </row>
    <row r="32" spans="1:22" s="52" customFormat="1" ht="64.5" customHeight="1">
      <c r="A32" s="50">
        <v>27</v>
      </c>
      <c r="B32" s="51" t="s">
        <v>95</v>
      </c>
      <c r="C32" s="126">
        <v>7.35</v>
      </c>
      <c r="D32" s="126">
        <v>7.125</v>
      </c>
      <c r="E32" s="126">
        <v>6.825</v>
      </c>
      <c r="F32" s="126">
        <v>8.525</v>
      </c>
      <c r="G32" s="126">
        <v>11.5</v>
      </c>
      <c r="H32" s="129">
        <v>12.725000000000001</v>
      </c>
      <c r="I32" s="62">
        <f t="shared" si="14"/>
        <v>-3.0612244897959107</v>
      </c>
      <c r="J32" s="63">
        <f t="shared" si="14"/>
        <v>-4.210526315789476</v>
      </c>
      <c r="K32" s="63">
        <f t="shared" si="14"/>
        <v>24.90842490842491</v>
      </c>
      <c r="L32" s="63">
        <f t="shared" si="14"/>
        <v>34.89736070381231</v>
      </c>
      <c r="M32" s="63">
        <f t="shared" si="14"/>
        <v>10.652173913043494</v>
      </c>
      <c r="N32" s="63">
        <f>(H32/E32-1)*100</f>
        <v>86.44688644688647</v>
      </c>
      <c r="O32" s="132">
        <f>(H32/C32-1)*100</f>
        <v>73.1292517006803</v>
      </c>
      <c r="P32" s="133">
        <f t="shared" si="7"/>
        <v>-0.22499999999999964</v>
      </c>
      <c r="Q32" s="134">
        <f t="shared" si="8"/>
        <v>-0.2999999999999998</v>
      </c>
      <c r="R32" s="134">
        <f t="shared" si="9"/>
        <v>1.7000000000000002</v>
      </c>
      <c r="S32" s="134">
        <f t="shared" si="10"/>
        <v>2.9749999999999996</v>
      </c>
      <c r="T32" s="134">
        <f t="shared" si="11"/>
        <v>1.2250000000000014</v>
      </c>
      <c r="U32" s="134">
        <f t="shared" si="12"/>
        <v>5.900000000000001</v>
      </c>
      <c r="V32" s="135">
        <f t="shared" si="13"/>
        <v>5.375000000000002</v>
      </c>
    </row>
    <row r="33" spans="1:22" s="52" customFormat="1" ht="64.5" customHeight="1">
      <c r="A33" s="50">
        <v>28</v>
      </c>
      <c r="B33" s="53" t="s">
        <v>96</v>
      </c>
      <c r="C33" s="127">
        <v>2050.5</v>
      </c>
      <c r="D33" s="127">
        <v>2117.75</v>
      </c>
      <c r="E33" s="127">
        <v>2141.5</v>
      </c>
      <c r="F33" s="127">
        <v>2135</v>
      </c>
      <c r="G33" s="127">
        <v>2091.25</v>
      </c>
      <c r="H33" s="130">
        <v>2140.75</v>
      </c>
      <c r="I33" s="62">
        <f aca="true" t="shared" si="15" ref="I33:I57">(D33/C33-1)*100</f>
        <v>3.2796878810046337</v>
      </c>
      <c r="J33" s="63">
        <f aca="true" t="shared" si="16" ref="J33:J57">(E33/D33-1)*100</f>
        <v>1.1214732617164547</v>
      </c>
      <c r="K33" s="63">
        <f aca="true" t="shared" si="17" ref="K33:K57">(F33/E33-1)*100</f>
        <v>-0.30352556619192006</v>
      </c>
      <c r="L33" s="63">
        <f aca="true" t="shared" si="18" ref="L33:L58">(G33/F33-1)*100</f>
        <v>-2.049180327868849</v>
      </c>
      <c r="M33" s="63">
        <f aca="true" t="shared" si="19" ref="M33:M58">(H33/G33-1)*100</f>
        <v>2.367005379557674</v>
      </c>
      <c r="N33" s="63">
        <f t="shared" si="5"/>
        <v>-0.03502218071445018</v>
      </c>
      <c r="O33" s="132">
        <f aca="true" t="shared" si="20" ref="O33:O57">(H33/C33-1)*100</f>
        <v>4.4013655206047275</v>
      </c>
      <c r="P33" s="133">
        <f t="shared" si="7"/>
        <v>67.25</v>
      </c>
      <c r="Q33" s="134">
        <f t="shared" si="8"/>
        <v>23.75</v>
      </c>
      <c r="R33" s="134">
        <f t="shared" si="9"/>
        <v>-6.5</v>
      </c>
      <c r="S33" s="134">
        <f t="shared" si="10"/>
        <v>-43.75</v>
      </c>
      <c r="T33" s="134">
        <f t="shared" si="11"/>
        <v>49.5</v>
      </c>
      <c r="U33" s="134">
        <f t="shared" si="12"/>
        <v>-0.75</v>
      </c>
      <c r="V33" s="135">
        <f t="shared" si="13"/>
        <v>90.25</v>
      </c>
    </row>
    <row r="34" spans="1:22" s="52" customFormat="1" ht="64.5" customHeight="1">
      <c r="A34" s="50">
        <v>29</v>
      </c>
      <c r="B34" s="53" t="s">
        <v>97</v>
      </c>
      <c r="C34" s="127">
        <v>2078.25</v>
      </c>
      <c r="D34" s="127">
        <v>2136.75</v>
      </c>
      <c r="E34" s="127">
        <v>2159</v>
      </c>
      <c r="F34" s="127">
        <v>2166.25</v>
      </c>
      <c r="G34" s="127">
        <v>2170</v>
      </c>
      <c r="H34" s="130">
        <v>2214.25</v>
      </c>
      <c r="I34" s="62">
        <f t="shared" si="15"/>
        <v>2.8148682785997803</v>
      </c>
      <c r="J34" s="63">
        <f t="shared" si="16"/>
        <v>1.041301041301046</v>
      </c>
      <c r="K34" s="63">
        <f t="shared" si="17"/>
        <v>0.33580361278369164</v>
      </c>
      <c r="L34" s="63">
        <f t="shared" si="18"/>
        <v>0.17311021350259193</v>
      </c>
      <c r="M34" s="63">
        <f t="shared" si="19"/>
        <v>2.0391705069124466</v>
      </c>
      <c r="N34" s="63">
        <f t="shared" si="5"/>
        <v>2.5590551181102317</v>
      </c>
      <c r="O34" s="132">
        <f t="shared" si="20"/>
        <v>6.543967280163598</v>
      </c>
      <c r="P34" s="133">
        <f t="shared" si="7"/>
        <v>58.5</v>
      </c>
      <c r="Q34" s="134">
        <f t="shared" si="8"/>
        <v>22.25</v>
      </c>
      <c r="R34" s="134">
        <f t="shared" si="9"/>
        <v>7.25</v>
      </c>
      <c r="S34" s="134">
        <f t="shared" si="10"/>
        <v>3.75</v>
      </c>
      <c r="T34" s="134">
        <f t="shared" si="11"/>
        <v>44.25</v>
      </c>
      <c r="U34" s="134">
        <f t="shared" si="12"/>
        <v>55.25</v>
      </c>
      <c r="V34" s="135">
        <f t="shared" si="13"/>
        <v>136</v>
      </c>
    </row>
    <row r="35" spans="1:22" s="52" customFormat="1" ht="64.5" customHeight="1">
      <c r="A35" s="50">
        <v>30</v>
      </c>
      <c r="B35" s="53" t="s">
        <v>98</v>
      </c>
      <c r="C35" s="127">
        <v>1987</v>
      </c>
      <c r="D35" s="127">
        <v>2057.75</v>
      </c>
      <c r="E35" s="127">
        <v>2083.25</v>
      </c>
      <c r="F35" s="127">
        <v>2075.75</v>
      </c>
      <c r="G35" s="127">
        <v>2039.75</v>
      </c>
      <c r="H35" s="127">
        <v>2074.5</v>
      </c>
      <c r="I35" s="62">
        <f t="shared" si="15"/>
        <v>3.5606441872169103</v>
      </c>
      <c r="J35" s="63">
        <f t="shared" si="16"/>
        <v>1.2392175920301396</v>
      </c>
      <c r="K35" s="63">
        <f t="shared" si="17"/>
        <v>-0.3600144005760253</v>
      </c>
      <c r="L35" s="63">
        <f t="shared" si="18"/>
        <v>-1.7343128989521839</v>
      </c>
      <c r="M35" s="63">
        <f t="shared" si="19"/>
        <v>1.703640151979413</v>
      </c>
      <c r="N35" s="63">
        <f t="shared" si="5"/>
        <v>-0.4200168006720295</v>
      </c>
      <c r="O35" s="132">
        <f t="shared" si="20"/>
        <v>4.403623553095115</v>
      </c>
      <c r="P35" s="133">
        <f t="shared" si="7"/>
        <v>70.75</v>
      </c>
      <c r="Q35" s="134">
        <f t="shared" si="8"/>
        <v>25.5</v>
      </c>
      <c r="R35" s="134">
        <f t="shared" si="9"/>
        <v>-7.5</v>
      </c>
      <c r="S35" s="134">
        <f t="shared" si="10"/>
        <v>-36</v>
      </c>
      <c r="T35" s="134">
        <f t="shared" si="11"/>
        <v>34.75</v>
      </c>
      <c r="U35" s="134">
        <f t="shared" si="12"/>
        <v>-8.75</v>
      </c>
      <c r="V35" s="135">
        <f t="shared" si="13"/>
        <v>87.5</v>
      </c>
    </row>
    <row r="36" spans="1:22" s="52" customFormat="1" ht="64.5" customHeight="1">
      <c r="A36" s="50">
        <v>31</v>
      </c>
      <c r="B36" s="53" t="s">
        <v>99</v>
      </c>
      <c r="C36" s="127">
        <v>2015.75</v>
      </c>
      <c r="D36" s="127">
        <v>2076.25</v>
      </c>
      <c r="E36" s="127">
        <v>2101.5</v>
      </c>
      <c r="F36" s="127">
        <v>2107.5</v>
      </c>
      <c r="G36" s="127">
        <v>2114.25</v>
      </c>
      <c r="H36" s="130">
        <v>2151.75</v>
      </c>
      <c r="I36" s="62">
        <f t="shared" si="15"/>
        <v>3.00136425648021</v>
      </c>
      <c r="J36" s="63">
        <f t="shared" si="16"/>
        <v>1.216134858518969</v>
      </c>
      <c r="K36" s="63">
        <f t="shared" si="17"/>
        <v>0.2855103497501732</v>
      </c>
      <c r="L36" s="63">
        <f t="shared" si="18"/>
        <v>0.320284697508888</v>
      </c>
      <c r="M36" s="63">
        <f t="shared" si="19"/>
        <v>1.7736786094359802</v>
      </c>
      <c r="N36" s="63">
        <f t="shared" si="5"/>
        <v>2.3911491791577477</v>
      </c>
      <c r="O36" s="132">
        <f t="shared" si="20"/>
        <v>6.746868411261309</v>
      </c>
      <c r="P36" s="133">
        <f t="shared" si="7"/>
        <v>60.5</v>
      </c>
      <c r="Q36" s="134">
        <f t="shared" si="8"/>
        <v>25.25</v>
      </c>
      <c r="R36" s="134">
        <f t="shared" si="9"/>
        <v>6</v>
      </c>
      <c r="S36" s="134">
        <f t="shared" si="10"/>
        <v>6.75</v>
      </c>
      <c r="T36" s="134">
        <f t="shared" si="11"/>
        <v>37.5</v>
      </c>
      <c r="U36" s="134">
        <f t="shared" si="12"/>
        <v>50.25</v>
      </c>
      <c r="V36" s="135">
        <f t="shared" si="13"/>
        <v>136</v>
      </c>
    </row>
    <row r="37" spans="1:22" s="52" customFormat="1" ht="64.5" customHeight="1">
      <c r="A37" s="50">
        <v>32</v>
      </c>
      <c r="B37" s="53" t="s">
        <v>100</v>
      </c>
      <c r="C37" s="127">
        <v>1958.75</v>
      </c>
      <c r="D37" s="127">
        <v>2007.25</v>
      </c>
      <c r="E37" s="127">
        <v>2026.75</v>
      </c>
      <c r="F37" s="127">
        <v>2035</v>
      </c>
      <c r="G37" s="127">
        <v>2008.5</v>
      </c>
      <c r="H37" s="130">
        <v>2058.75</v>
      </c>
      <c r="I37" s="62">
        <f t="shared" si="15"/>
        <v>2.4760689215060694</v>
      </c>
      <c r="J37" s="63">
        <f t="shared" si="16"/>
        <v>0.9714783908332247</v>
      </c>
      <c r="K37" s="63">
        <f t="shared" si="17"/>
        <v>0.4070556309362372</v>
      </c>
      <c r="L37" s="63">
        <f t="shared" si="18"/>
        <v>-1.302211302211298</v>
      </c>
      <c r="M37" s="63">
        <f t="shared" si="19"/>
        <v>2.5018670649738617</v>
      </c>
      <c r="N37" s="63">
        <f t="shared" si="5"/>
        <v>1.5788824472678042</v>
      </c>
      <c r="O37" s="132">
        <f t="shared" si="20"/>
        <v>5.105296745373322</v>
      </c>
      <c r="P37" s="133">
        <f t="shared" si="7"/>
        <v>48.5</v>
      </c>
      <c r="Q37" s="134">
        <f t="shared" si="8"/>
        <v>19.5</v>
      </c>
      <c r="R37" s="134">
        <f t="shared" si="9"/>
        <v>8.25</v>
      </c>
      <c r="S37" s="134">
        <f t="shared" si="10"/>
        <v>-26.5</v>
      </c>
      <c r="T37" s="134">
        <f t="shared" si="11"/>
        <v>50.25</v>
      </c>
      <c r="U37" s="134">
        <f t="shared" si="12"/>
        <v>32</v>
      </c>
      <c r="V37" s="135">
        <f t="shared" si="13"/>
        <v>100</v>
      </c>
    </row>
    <row r="38" spans="1:22" s="52" customFormat="1" ht="64.5" customHeight="1">
      <c r="A38" s="50">
        <v>33</v>
      </c>
      <c r="B38" s="53" t="s">
        <v>101</v>
      </c>
      <c r="C38" s="127">
        <v>1196.75</v>
      </c>
      <c r="D38" s="127">
        <v>1229.75</v>
      </c>
      <c r="E38" s="127">
        <v>1237.75</v>
      </c>
      <c r="F38" s="127">
        <v>1228.5</v>
      </c>
      <c r="G38" s="127">
        <v>1220.75</v>
      </c>
      <c r="H38" s="130">
        <v>1233.5</v>
      </c>
      <c r="I38" s="62">
        <f t="shared" si="15"/>
        <v>2.7574681428869763</v>
      </c>
      <c r="J38" s="63">
        <f t="shared" si="16"/>
        <v>0.6505387273836094</v>
      </c>
      <c r="K38" s="63">
        <f t="shared" si="17"/>
        <v>-0.7473237729751614</v>
      </c>
      <c r="L38" s="63">
        <f t="shared" si="18"/>
        <v>-0.6308506308506323</v>
      </c>
      <c r="M38" s="63">
        <f t="shared" si="19"/>
        <v>1.0444398935080867</v>
      </c>
      <c r="N38" s="63">
        <f aca="true" t="shared" si="21" ref="N38:N58">(H38/E38-1)*100</f>
        <v>-0.34336497677236455</v>
      </c>
      <c r="O38" s="132">
        <f t="shared" si="20"/>
        <v>3.070816795487774</v>
      </c>
      <c r="P38" s="133">
        <f t="shared" si="7"/>
        <v>33</v>
      </c>
      <c r="Q38" s="134">
        <f t="shared" si="8"/>
        <v>8</v>
      </c>
      <c r="R38" s="134">
        <f t="shared" si="9"/>
        <v>-9.25</v>
      </c>
      <c r="S38" s="134">
        <f t="shared" si="10"/>
        <v>-7.75</v>
      </c>
      <c r="T38" s="134">
        <f t="shared" si="11"/>
        <v>12.75</v>
      </c>
      <c r="U38" s="134">
        <f t="shared" si="12"/>
        <v>-4.25</v>
      </c>
      <c r="V38" s="135">
        <f t="shared" si="13"/>
        <v>36.75</v>
      </c>
    </row>
    <row r="39" spans="1:22" s="52" customFormat="1" ht="64.5" customHeight="1">
      <c r="A39" s="50">
        <v>34</v>
      </c>
      <c r="B39" s="53" t="s">
        <v>102</v>
      </c>
      <c r="C39" s="127">
        <v>772.5</v>
      </c>
      <c r="D39" s="127">
        <v>805.5</v>
      </c>
      <c r="E39" s="127">
        <v>844.75</v>
      </c>
      <c r="F39" s="127">
        <v>843.75</v>
      </c>
      <c r="G39" s="127">
        <v>844.5</v>
      </c>
      <c r="H39" s="130">
        <v>851.25</v>
      </c>
      <c r="I39" s="62">
        <f t="shared" si="15"/>
        <v>4.271844660194168</v>
      </c>
      <c r="J39" s="63">
        <f t="shared" si="16"/>
        <v>4.872749844816893</v>
      </c>
      <c r="K39" s="63">
        <f t="shared" si="17"/>
        <v>-0.11837821840781082</v>
      </c>
      <c r="L39" s="63">
        <f t="shared" si="18"/>
        <v>0.0888888888888939</v>
      </c>
      <c r="M39" s="63">
        <f t="shared" si="19"/>
        <v>0.799289520426294</v>
      </c>
      <c r="N39" s="63">
        <f t="shared" si="21"/>
        <v>0.7694584196507925</v>
      </c>
      <c r="O39" s="132">
        <f t="shared" si="20"/>
        <v>10.194174757281548</v>
      </c>
      <c r="P39" s="133">
        <f t="shared" si="7"/>
        <v>33</v>
      </c>
      <c r="Q39" s="134">
        <f t="shared" si="8"/>
        <v>39.25</v>
      </c>
      <c r="R39" s="134">
        <f t="shared" si="9"/>
        <v>-1</v>
      </c>
      <c r="S39" s="134">
        <f t="shared" si="10"/>
        <v>0.75</v>
      </c>
      <c r="T39" s="134">
        <f t="shared" si="11"/>
        <v>6.75</v>
      </c>
      <c r="U39" s="134">
        <f t="shared" si="12"/>
        <v>6.5</v>
      </c>
      <c r="V39" s="135">
        <f t="shared" si="13"/>
        <v>78.75</v>
      </c>
    </row>
    <row r="40" spans="1:22" s="52" customFormat="1" ht="64.5" customHeight="1">
      <c r="A40" s="50">
        <v>35</v>
      </c>
      <c r="B40" s="53" t="s">
        <v>103</v>
      </c>
      <c r="C40" s="127">
        <v>3109.25</v>
      </c>
      <c r="D40" s="127">
        <v>3187.75</v>
      </c>
      <c r="E40" s="127">
        <v>3229.75</v>
      </c>
      <c r="F40" s="127">
        <v>3239</v>
      </c>
      <c r="G40" s="127">
        <v>3288.5</v>
      </c>
      <c r="H40" s="130">
        <v>3340</v>
      </c>
      <c r="I40" s="62">
        <f t="shared" si="15"/>
        <v>2.5247246120447153</v>
      </c>
      <c r="J40" s="63">
        <f t="shared" si="16"/>
        <v>1.3175437220610098</v>
      </c>
      <c r="K40" s="63">
        <f t="shared" si="17"/>
        <v>0.2863998761513997</v>
      </c>
      <c r="L40" s="63">
        <f t="shared" si="18"/>
        <v>1.5282494597097962</v>
      </c>
      <c r="M40" s="63">
        <f t="shared" si="19"/>
        <v>1.5660635548122137</v>
      </c>
      <c r="N40" s="63">
        <f t="shared" si="21"/>
        <v>3.4135769022370255</v>
      </c>
      <c r="O40" s="132">
        <f t="shared" si="20"/>
        <v>7.421403875532695</v>
      </c>
      <c r="P40" s="133">
        <f t="shared" si="7"/>
        <v>78.5</v>
      </c>
      <c r="Q40" s="134">
        <f t="shared" si="8"/>
        <v>42</v>
      </c>
      <c r="R40" s="134">
        <f t="shared" si="9"/>
        <v>9.25</v>
      </c>
      <c r="S40" s="134">
        <f t="shared" si="10"/>
        <v>49.5</v>
      </c>
      <c r="T40" s="134">
        <f t="shared" si="11"/>
        <v>51.5</v>
      </c>
      <c r="U40" s="134">
        <f t="shared" si="12"/>
        <v>110.25</v>
      </c>
      <c r="V40" s="135">
        <f t="shared" si="13"/>
        <v>230.75</v>
      </c>
    </row>
    <row r="41" spans="1:22" s="52" customFormat="1" ht="64.5" customHeight="1">
      <c r="A41" s="50">
        <v>36</v>
      </c>
      <c r="B41" s="53" t="s">
        <v>104</v>
      </c>
      <c r="C41" s="127">
        <v>5544</v>
      </c>
      <c r="D41" s="127">
        <v>5785.5</v>
      </c>
      <c r="E41" s="127">
        <v>5646</v>
      </c>
      <c r="F41" s="127">
        <v>5565.25</v>
      </c>
      <c r="G41" s="127">
        <v>5327.25</v>
      </c>
      <c r="H41" s="130">
        <v>5529.25</v>
      </c>
      <c r="I41" s="62">
        <f t="shared" si="15"/>
        <v>4.356060606060597</v>
      </c>
      <c r="J41" s="63">
        <f t="shared" si="16"/>
        <v>-2.4112004148301835</v>
      </c>
      <c r="K41" s="63">
        <f t="shared" si="17"/>
        <v>-1.4302160821820786</v>
      </c>
      <c r="L41" s="63">
        <f t="shared" si="18"/>
        <v>-4.27653744216342</v>
      </c>
      <c r="M41" s="63">
        <f t="shared" si="19"/>
        <v>3.791825050448172</v>
      </c>
      <c r="N41" s="63">
        <f t="shared" si="21"/>
        <v>-2.067835635848392</v>
      </c>
      <c r="O41" s="132">
        <f t="shared" si="20"/>
        <v>-0.2660533910533891</v>
      </c>
      <c r="P41" s="133">
        <f t="shared" si="7"/>
        <v>241.5</v>
      </c>
      <c r="Q41" s="134">
        <f t="shared" si="8"/>
        <v>-139.5</v>
      </c>
      <c r="R41" s="134">
        <f t="shared" si="9"/>
        <v>-80.75</v>
      </c>
      <c r="S41" s="134">
        <f t="shared" si="10"/>
        <v>-238</v>
      </c>
      <c r="T41" s="134">
        <f t="shared" si="11"/>
        <v>202</v>
      </c>
      <c r="U41" s="134">
        <f t="shared" si="12"/>
        <v>-116.75</v>
      </c>
      <c r="V41" s="135">
        <f t="shared" si="13"/>
        <v>-14.75</v>
      </c>
    </row>
    <row r="42" spans="1:22" s="52" customFormat="1" ht="64.5" customHeight="1">
      <c r="A42" s="50">
        <v>37</v>
      </c>
      <c r="B42" s="53" t="s">
        <v>105</v>
      </c>
      <c r="C42" s="127">
        <v>1587.75</v>
      </c>
      <c r="D42" s="127">
        <v>1653.75</v>
      </c>
      <c r="E42" s="127">
        <v>1684</v>
      </c>
      <c r="F42" s="127">
        <v>1626.75</v>
      </c>
      <c r="G42" s="127">
        <v>1570.5</v>
      </c>
      <c r="H42" s="130">
        <v>1562</v>
      </c>
      <c r="I42" s="62">
        <f t="shared" si="15"/>
        <v>4.156825696740674</v>
      </c>
      <c r="J42" s="63">
        <f t="shared" si="16"/>
        <v>1.8291761148903962</v>
      </c>
      <c r="K42" s="63">
        <f t="shared" si="17"/>
        <v>-3.3996437054631845</v>
      </c>
      <c r="L42" s="63">
        <f t="shared" si="18"/>
        <v>-3.457814661134162</v>
      </c>
      <c r="M42" s="63">
        <f t="shared" si="19"/>
        <v>-0.541228907991087</v>
      </c>
      <c r="N42" s="63">
        <f t="shared" si="21"/>
        <v>-7.244655581947745</v>
      </c>
      <c r="O42" s="132">
        <f t="shared" si="20"/>
        <v>-1.6217918438041212</v>
      </c>
      <c r="P42" s="133">
        <f t="shared" si="7"/>
        <v>66</v>
      </c>
      <c r="Q42" s="134">
        <f t="shared" si="8"/>
        <v>30.25</v>
      </c>
      <c r="R42" s="134">
        <f t="shared" si="9"/>
        <v>-57.25</v>
      </c>
      <c r="S42" s="134">
        <f t="shared" si="10"/>
        <v>-56.25</v>
      </c>
      <c r="T42" s="134">
        <f t="shared" si="11"/>
        <v>-8.5</v>
      </c>
      <c r="U42" s="134">
        <f t="shared" si="12"/>
        <v>-122</v>
      </c>
      <c r="V42" s="135">
        <f t="shared" si="13"/>
        <v>-25.75</v>
      </c>
    </row>
    <row r="43" spans="1:22" s="52" customFormat="1" ht="64.5" customHeight="1">
      <c r="A43" s="50">
        <v>38</v>
      </c>
      <c r="B43" s="53" t="s">
        <v>106</v>
      </c>
      <c r="C43" s="127">
        <v>1119.75</v>
      </c>
      <c r="D43" s="127">
        <v>1166.25</v>
      </c>
      <c r="E43" s="127">
        <v>1202.25</v>
      </c>
      <c r="F43" s="127">
        <v>1185.25</v>
      </c>
      <c r="G43" s="127">
        <v>1145.25</v>
      </c>
      <c r="H43" s="130">
        <v>1235</v>
      </c>
      <c r="I43" s="62">
        <f t="shared" si="15"/>
        <v>4.152712659075686</v>
      </c>
      <c r="J43" s="63">
        <f t="shared" si="16"/>
        <v>3.086816720257235</v>
      </c>
      <c r="K43" s="63">
        <f t="shared" si="17"/>
        <v>-1.4140153878145156</v>
      </c>
      <c r="L43" s="63">
        <f t="shared" si="18"/>
        <v>-3.374815439780632</v>
      </c>
      <c r="M43" s="63">
        <f t="shared" si="19"/>
        <v>7.836716874044969</v>
      </c>
      <c r="N43" s="63">
        <f t="shared" si="21"/>
        <v>2.7240590559367783</v>
      </c>
      <c r="O43" s="132">
        <f t="shared" si="20"/>
        <v>10.292475999106943</v>
      </c>
      <c r="P43" s="133">
        <f t="shared" si="7"/>
        <v>46.5</v>
      </c>
      <c r="Q43" s="134">
        <f t="shared" si="8"/>
        <v>36</v>
      </c>
      <c r="R43" s="134">
        <f t="shared" si="9"/>
        <v>-17</v>
      </c>
      <c r="S43" s="134">
        <f t="shared" si="10"/>
        <v>-40</v>
      </c>
      <c r="T43" s="134">
        <f t="shared" si="11"/>
        <v>89.75</v>
      </c>
      <c r="U43" s="134">
        <f t="shared" si="12"/>
        <v>32.75</v>
      </c>
      <c r="V43" s="135">
        <f t="shared" si="13"/>
        <v>115.25</v>
      </c>
    </row>
    <row r="44" spans="1:22" s="52" customFormat="1" ht="64.5" customHeight="1">
      <c r="A44" s="50">
        <v>39</v>
      </c>
      <c r="B44" s="53" t="s">
        <v>107</v>
      </c>
      <c r="C44" s="127">
        <v>2058.5</v>
      </c>
      <c r="D44" s="127">
        <v>2097.75</v>
      </c>
      <c r="E44" s="127">
        <v>2136.5</v>
      </c>
      <c r="F44" s="127">
        <v>2165.75</v>
      </c>
      <c r="G44" s="127">
        <v>2087.75</v>
      </c>
      <c r="H44" s="130">
        <v>2118.25</v>
      </c>
      <c r="I44" s="62">
        <f t="shared" si="15"/>
        <v>1.9067282001457464</v>
      </c>
      <c r="J44" s="63">
        <f t="shared" si="16"/>
        <v>1.8472172565844325</v>
      </c>
      <c r="K44" s="63">
        <f t="shared" si="17"/>
        <v>1.3690615492628178</v>
      </c>
      <c r="L44" s="63">
        <f t="shared" si="18"/>
        <v>-3.6015237215745177</v>
      </c>
      <c r="M44" s="63">
        <f t="shared" si="19"/>
        <v>1.4609028858819206</v>
      </c>
      <c r="N44" s="63">
        <f t="shared" si="21"/>
        <v>-0.8542007956938935</v>
      </c>
      <c r="O44" s="132">
        <f t="shared" si="20"/>
        <v>2.902598979839688</v>
      </c>
      <c r="P44" s="133">
        <f t="shared" si="7"/>
        <v>39.25</v>
      </c>
      <c r="Q44" s="134">
        <f t="shared" si="8"/>
        <v>38.75</v>
      </c>
      <c r="R44" s="134">
        <f t="shared" si="9"/>
        <v>29.25</v>
      </c>
      <c r="S44" s="134">
        <f t="shared" si="10"/>
        <v>-78</v>
      </c>
      <c r="T44" s="134">
        <f t="shared" si="11"/>
        <v>30.5</v>
      </c>
      <c r="U44" s="134">
        <f t="shared" si="12"/>
        <v>-18.25</v>
      </c>
      <c r="V44" s="135">
        <f t="shared" si="13"/>
        <v>59.75</v>
      </c>
    </row>
    <row r="45" spans="1:22" s="52" customFormat="1" ht="64.5" customHeight="1">
      <c r="A45" s="50">
        <v>40</v>
      </c>
      <c r="B45" s="53" t="s">
        <v>108</v>
      </c>
      <c r="C45" s="127">
        <v>1694.25</v>
      </c>
      <c r="D45" s="127">
        <v>1817.25</v>
      </c>
      <c r="E45" s="127">
        <v>1775</v>
      </c>
      <c r="F45" s="127">
        <v>1719.25</v>
      </c>
      <c r="G45" s="127">
        <v>1720.75</v>
      </c>
      <c r="H45" s="130">
        <v>1685</v>
      </c>
      <c r="I45" s="62">
        <f t="shared" si="15"/>
        <v>7.2598494909251965</v>
      </c>
      <c r="J45" s="63">
        <f t="shared" si="16"/>
        <v>-2.3249415325354295</v>
      </c>
      <c r="K45" s="63">
        <f t="shared" si="17"/>
        <v>-3.1408450704225377</v>
      </c>
      <c r="L45" s="63">
        <f t="shared" si="18"/>
        <v>0.08724734622655994</v>
      </c>
      <c r="M45" s="63">
        <f t="shared" si="19"/>
        <v>-2.0775824495132933</v>
      </c>
      <c r="N45" s="63">
        <f t="shared" si="21"/>
        <v>-5.0704225352112715</v>
      </c>
      <c r="O45" s="132">
        <f t="shared" si="20"/>
        <v>-0.5459642909842133</v>
      </c>
      <c r="P45" s="133">
        <f t="shared" si="7"/>
        <v>123</v>
      </c>
      <c r="Q45" s="134">
        <f t="shared" si="8"/>
        <v>-42.25</v>
      </c>
      <c r="R45" s="134">
        <f t="shared" si="9"/>
        <v>-55.75</v>
      </c>
      <c r="S45" s="134">
        <f t="shared" si="10"/>
        <v>1.5</v>
      </c>
      <c r="T45" s="134">
        <f t="shared" si="11"/>
        <v>-35.75</v>
      </c>
      <c r="U45" s="134">
        <f t="shared" si="12"/>
        <v>-90</v>
      </c>
      <c r="V45" s="135">
        <f t="shared" si="13"/>
        <v>-9.25</v>
      </c>
    </row>
    <row r="46" spans="1:22" s="52" customFormat="1" ht="64.5" customHeight="1">
      <c r="A46" s="50">
        <v>41</v>
      </c>
      <c r="B46" s="53" t="s">
        <v>109</v>
      </c>
      <c r="C46" s="127">
        <v>1772.5</v>
      </c>
      <c r="D46" s="127">
        <v>1820</v>
      </c>
      <c r="E46" s="127">
        <v>1798.75</v>
      </c>
      <c r="F46" s="127">
        <v>1769.25</v>
      </c>
      <c r="G46" s="127">
        <v>1726.5</v>
      </c>
      <c r="H46" s="130">
        <v>1737.5</v>
      </c>
      <c r="I46" s="62">
        <f t="shared" si="15"/>
        <v>2.6798307475317307</v>
      </c>
      <c r="J46" s="63">
        <f t="shared" si="16"/>
        <v>-1.1675824175824134</v>
      </c>
      <c r="K46" s="63">
        <f t="shared" si="17"/>
        <v>-1.6400277970813115</v>
      </c>
      <c r="L46" s="63">
        <f t="shared" si="18"/>
        <v>-2.416278083933865</v>
      </c>
      <c r="M46" s="63">
        <f t="shared" si="19"/>
        <v>0.6371271358239117</v>
      </c>
      <c r="N46" s="63">
        <f t="shared" si="21"/>
        <v>-3.405142460041699</v>
      </c>
      <c r="O46" s="132">
        <f t="shared" si="20"/>
        <v>-1.9746121297602226</v>
      </c>
      <c r="P46" s="133">
        <f t="shared" si="7"/>
        <v>47.5</v>
      </c>
      <c r="Q46" s="134">
        <f t="shared" si="8"/>
        <v>-21.25</v>
      </c>
      <c r="R46" s="134">
        <f t="shared" si="9"/>
        <v>-29.5</v>
      </c>
      <c r="S46" s="134">
        <f t="shared" si="10"/>
        <v>-42.75</v>
      </c>
      <c r="T46" s="134">
        <f t="shared" si="11"/>
        <v>11</v>
      </c>
      <c r="U46" s="134">
        <f t="shared" si="12"/>
        <v>-61.25</v>
      </c>
      <c r="V46" s="135">
        <f t="shared" si="13"/>
        <v>-35</v>
      </c>
    </row>
    <row r="47" spans="1:22" s="52" customFormat="1" ht="64.5" customHeight="1">
      <c r="A47" s="50">
        <v>42</v>
      </c>
      <c r="B47" s="53" t="s">
        <v>110</v>
      </c>
      <c r="C47" s="127">
        <v>2171</v>
      </c>
      <c r="D47" s="127">
        <v>2206.75</v>
      </c>
      <c r="E47" s="127">
        <v>2246.25</v>
      </c>
      <c r="F47" s="127">
        <v>2183.25</v>
      </c>
      <c r="G47" s="127">
        <v>2203.5</v>
      </c>
      <c r="H47" s="130">
        <v>2397.75</v>
      </c>
      <c r="I47" s="62">
        <f t="shared" si="15"/>
        <v>1.646706586826352</v>
      </c>
      <c r="J47" s="63">
        <f t="shared" si="16"/>
        <v>1.7899626147048764</v>
      </c>
      <c r="K47" s="63">
        <f t="shared" si="17"/>
        <v>-2.804674457429046</v>
      </c>
      <c r="L47" s="63">
        <f t="shared" si="18"/>
        <v>0.9275163174166989</v>
      </c>
      <c r="M47" s="63">
        <f t="shared" si="19"/>
        <v>8.815520762423423</v>
      </c>
      <c r="N47" s="63">
        <f t="shared" si="21"/>
        <v>6.74457429048414</v>
      </c>
      <c r="O47" s="132">
        <f t="shared" si="20"/>
        <v>10.44449562413634</v>
      </c>
      <c r="P47" s="133">
        <f t="shared" si="7"/>
        <v>35.75</v>
      </c>
      <c r="Q47" s="134">
        <f t="shared" si="8"/>
        <v>39.5</v>
      </c>
      <c r="R47" s="134">
        <f t="shared" si="9"/>
        <v>-63</v>
      </c>
      <c r="S47" s="134">
        <f t="shared" si="10"/>
        <v>20.25</v>
      </c>
      <c r="T47" s="134">
        <f t="shared" si="11"/>
        <v>194.25</v>
      </c>
      <c r="U47" s="134">
        <f t="shared" si="12"/>
        <v>151.5</v>
      </c>
      <c r="V47" s="135">
        <f t="shared" si="13"/>
        <v>226.75</v>
      </c>
    </row>
    <row r="48" spans="1:22" s="52" customFormat="1" ht="64.5" customHeight="1">
      <c r="A48" s="50">
        <v>43</v>
      </c>
      <c r="B48" s="53" t="s">
        <v>111</v>
      </c>
      <c r="C48" s="127">
        <v>1488.25</v>
      </c>
      <c r="D48" s="127">
        <v>1560.75</v>
      </c>
      <c r="E48" s="127">
        <v>1575.25</v>
      </c>
      <c r="F48" s="127">
        <v>1510.75</v>
      </c>
      <c r="G48" s="127">
        <v>1442.75</v>
      </c>
      <c r="H48" s="130">
        <v>1395.25</v>
      </c>
      <c r="I48" s="62">
        <f t="shared" si="15"/>
        <v>4.871493364690083</v>
      </c>
      <c r="J48" s="63">
        <f t="shared" si="16"/>
        <v>0.9290405253884249</v>
      </c>
      <c r="K48" s="63">
        <f t="shared" si="17"/>
        <v>-4.094588160609424</v>
      </c>
      <c r="L48" s="63">
        <f t="shared" si="18"/>
        <v>-4.5010756246897206</v>
      </c>
      <c r="M48" s="63">
        <f t="shared" si="19"/>
        <v>-3.292323687402532</v>
      </c>
      <c r="N48" s="63">
        <f t="shared" si="21"/>
        <v>-11.426757657514685</v>
      </c>
      <c r="O48" s="132">
        <f t="shared" si="20"/>
        <v>-6.248950109188645</v>
      </c>
      <c r="P48" s="133">
        <f t="shared" si="7"/>
        <v>72.5</v>
      </c>
      <c r="Q48" s="134">
        <f t="shared" si="8"/>
        <v>14.5</v>
      </c>
      <c r="R48" s="134">
        <f t="shared" si="9"/>
        <v>-64.5</v>
      </c>
      <c r="S48" s="134">
        <f t="shared" si="10"/>
        <v>-68</v>
      </c>
      <c r="T48" s="134">
        <f t="shared" si="11"/>
        <v>-47.5</v>
      </c>
      <c r="U48" s="134">
        <f t="shared" si="12"/>
        <v>-180</v>
      </c>
      <c r="V48" s="135">
        <f t="shared" si="13"/>
        <v>-93</v>
      </c>
    </row>
    <row r="49" spans="1:22" s="45" customFormat="1" ht="64.5" customHeight="1">
      <c r="A49" s="50">
        <v>44</v>
      </c>
      <c r="B49" s="53" t="s">
        <v>112</v>
      </c>
      <c r="C49" s="127">
        <v>2926.5</v>
      </c>
      <c r="D49" s="127">
        <v>3035.75</v>
      </c>
      <c r="E49" s="127">
        <v>3059</v>
      </c>
      <c r="F49" s="127">
        <v>3035.25</v>
      </c>
      <c r="G49" s="127">
        <v>3045.5</v>
      </c>
      <c r="H49" s="130">
        <v>3116.25</v>
      </c>
      <c r="I49" s="62">
        <f t="shared" si="15"/>
        <v>3.733128310268241</v>
      </c>
      <c r="J49" s="63">
        <f t="shared" si="16"/>
        <v>0.7658733426665565</v>
      </c>
      <c r="K49" s="63">
        <f t="shared" si="17"/>
        <v>-0.776397515527949</v>
      </c>
      <c r="L49" s="63">
        <f t="shared" si="18"/>
        <v>0.33769870686104486</v>
      </c>
      <c r="M49" s="63">
        <f t="shared" si="19"/>
        <v>2.323099655229033</v>
      </c>
      <c r="N49" s="63">
        <f t="shared" si="21"/>
        <v>1.8715266426936994</v>
      </c>
      <c r="O49" s="132">
        <f t="shared" si="20"/>
        <v>6.483854433623781</v>
      </c>
      <c r="P49" s="133">
        <f t="shared" si="7"/>
        <v>109.25</v>
      </c>
      <c r="Q49" s="134">
        <f t="shared" si="8"/>
        <v>23.25</v>
      </c>
      <c r="R49" s="134">
        <f t="shared" si="9"/>
        <v>-23.75</v>
      </c>
      <c r="S49" s="134">
        <f t="shared" si="10"/>
        <v>10.25</v>
      </c>
      <c r="T49" s="134">
        <f t="shared" si="11"/>
        <v>70.75</v>
      </c>
      <c r="U49" s="134">
        <f t="shared" si="12"/>
        <v>57.25</v>
      </c>
      <c r="V49" s="135">
        <f t="shared" si="13"/>
        <v>189.75</v>
      </c>
    </row>
    <row r="50" spans="1:22" s="52" customFormat="1" ht="64.5" customHeight="1">
      <c r="A50" s="50">
        <v>45</v>
      </c>
      <c r="B50" s="53" t="s">
        <v>113</v>
      </c>
      <c r="C50" s="127">
        <v>2878</v>
      </c>
      <c r="D50" s="127">
        <v>2968.25</v>
      </c>
      <c r="E50" s="127">
        <v>2986</v>
      </c>
      <c r="F50" s="127">
        <v>3042.75</v>
      </c>
      <c r="G50" s="127">
        <v>3026.75</v>
      </c>
      <c r="H50" s="130">
        <v>3079.25</v>
      </c>
      <c r="I50" s="62">
        <f t="shared" si="15"/>
        <v>3.135858234885336</v>
      </c>
      <c r="J50" s="63">
        <f t="shared" si="16"/>
        <v>0.597995451865585</v>
      </c>
      <c r="K50" s="63">
        <f t="shared" si="17"/>
        <v>1.9005358338914924</v>
      </c>
      <c r="L50" s="63">
        <f t="shared" si="18"/>
        <v>-0.5258401117410272</v>
      </c>
      <c r="M50" s="63">
        <f t="shared" si="19"/>
        <v>1.734533740811095</v>
      </c>
      <c r="N50" s="63">
        <f t="shared" si="21"/>
        <v>3.122906898861344</v>
      </c>
      <c r="O50" s="132">
        <f t="shared" si="20"/>
        <v>6.992703266157063</v>
      </c>
      <c r="P50" s="133">
        <f t="shared" si="7"/>
        <v>90.25</v>
      </c>
      <c r="Q50" s="134">
        <f t="shared" si="8"/>
        <v>17.75</v>
      </c>
      <c r="R50" s="134">
        <f t="shared" si="9"/>
        <v>56.75</v>
      </c>
      <c r="S50" s="134">
        <f t="shared" si="10"/>
        <v>-16</v>
      </c>
      <c r="T50" s="134">
        <f t="shared" si="11"/>
        <v>52.5</v>
      </c>
      <c r="U50" s="134">
        <f t="shared" si="12"/>
        <v>93.25</v>
      </c>
      <c r="V50" s="135">
        <f t="shared" si="13"/>
        <v>201.25</v>
      </c>
    </row>
    <row r="51" spans="1:22" s="52" customFormat="1" ht="64.5" customHeight="1">
      <c r="A51" s="50">
        <v>46</v>
      </c>
      <c r="B51" s="53" t="s">
        <v>114</v>
      </c>
      <c r="C51" s="127">
        <v>1605</v>
      </c>
      <c r="D51" s="127">
        <v>1686.75</v>
      </c>
      <c r="E51" s="127">
        <v>1693</v>
      </c>
      <c r="F51" s="127">
        <v>1666.25</v>
      </c>
      <c r="G51" s="127">
        <v>1568.75</v>
      </c>
      <c r="H51" s="130">
        <v>1589.75</v>
      </c>
      <c r="I51" s="62">
        <f t="shared" si="15"/>
        <v>5.093457943925239</v>
      </c>
      <c r="J51" s="63">
        <f t="shared" si="16"/>
        <v>0.3705350526159723</v>
      </c>
      <c r="K51" s="63">
        <f t="shared" si="17"/>
        <v>-1.580035440047256</v>
      </c>
      <c r="L51" s="63">
        <f t="shared" si="18"/>
        <v>-5.851462865716428</v>
      </c>
      <c r="M51" s="63">
        <f t="shared" si="19"/>
        <v>1.3386454183266894</v>
      </c>
      <c r="N51" s="63">
        <f t="shared" si="21"/>
        <v>-6.098641464855281</v>
      </c>
      <c r="O51" s="132">
        <f t="shared" si="20"/>
        <v>-0.9501557632398794</v>
      </c>
      <c r="P51" s="133">
        <f t="shared" si="7"/>
        <v>81.75</v>
      </c>
      <c r="Q51" s="134">
        <f t="shared" si="8"/>
        <v>6.25</v>
      </c>
      <c r="R51" s="134">
        <f t="shared" si="9"/>
        <v>-26.75</v>
      </c>
      <c r="S51" s="134">
        <f t="shared" si="10"/>
        <v>-97.5</v>
      </c>
      <c r="T51" s="134">
        <f t="shared" si="11"/>
        <v>21</v>
      </c>
      <c r="U51" s="134">
        <f t="shared" si="12"/>
        <v>-103.25</v>
      </c>
      <c r="V51" s="135">
        <f t="shared" si="13"/>
        <v>-15.25</v>
      </c>
    </row>
    <row r="52" spans="1:22" s="52" customFormat="1" ht="64.5" customHeight="1">
      <c r="A52" s="50">
        <v>47</v>
      </c>
      <c r="B52" s="53" t="s">
        <v>115</v>
      </c>
      <c r="C52" s="127">
        <v>772.5</v>
      </c>
      <c r="D52" s="127">
        <v>805.5</v>
      </c>
      <c r="E52" s="127">
        <v>844.75</v>
      </c>
      <c r="F52" s="127">
        <v>843.75</v>
      </c>
      <c r="G52" s="127">
        <v>844.5</v>
      </c>
      <c r="H52" s="130">
        <v>851.25</v>
      </c>
      <c r="I52" s="62">
        <f t="shared" si="15"/>
        <v>4.271844660194168</v>
      </c>
      <c r="J52" s="63">
        <f t="shared" si="16"/>
        <v>4.872749844816893</v>
      </c>
      <c r="K52" s="63">
        <f t="shared" si="17"/>
        <v>-0.11837821840781082</v>
      </c>
      <c r="L52" s="63">
        <f t="shared" si="18"/>
        <v>0.0888888888888939</v>
      </c>
      <c r="M52" s="63">
        <f t="shared" si="19"/>
        <v>0.799289520426294</v>
      </c>
      <c r="N52" s="63">
        <f t="shared" si="21"/>
        <v>0.7694584196507925</v>
      </c>
      <c r="O52" s="132">
        <f t="shared" si="20"/>
        <v>10.194174757281548</v>
      </c>
      <c r="P52" s="133">
        <f t="shared" si="7"/>
        <v>33</v>
      </c>
      <c r="Q52" s="134">
        <f t="shared" si="8"/>
        <v>39.25</v>
      </c>
      <c r="R52" s="134">
        <f t="shared" si="9"/>
        <v>-1</v>
      </c>
      <c r="S52" s="134">
        <f t="shared" si="10"/>
        <v>0.75</v>
      </c>
      <c r="T52" s="134">
        <f t="shared" si="11"/>
        <v>6.75</v>
      </c>
      <c r="U52" s="134">
        <f t="shared" si="12"/>
        <v>6.5</v>
      </c>
      <c r="V52" s="135">
        <f t="shared" si="13"/>
        <v>78.75</v>
      </c>
    </row>
    <row r="53" spans="1:22" s="52" customFormat="1" ht="64.5" customHeight="1">
      <c r="A53" s="50">
        <v>48</v>
      </c>
      <c r="B53" s="53" t="s">
        <v>116</v>
      </c>
      <c r="C53" s="127">
        <v>177054</v>
      </c>
      <c r="D53" s="127">
        <v>185519.25</v>
      </c>
      <c r="E53" s="127">
        <v>190919.5</v>
      </c>
      <c r="F53" s="127">
        <v>190586.25</v>
      </c>
      <c r="G53" s="127">
        <v>184339.25</v>
      </c>
      <c r="H53" s="130">
        <v>189154.5</v>
      </c>
      <c r="I53" s="62">
        <f t="shared" si="15"/>
        <v>4.781168457080898</v>
      </c>
      <c r="J53" s="63">
        <f t="shared" si="16"/>
        <v>2.910883910968809</v>
      </c>
      <c r="K53" s="63">
        <f t="shared" si="17"/>
        <v>-0.17455000667820908</v>
      </c>
      <c r="L53" s="63">
        <f t="shared" si="18"/>
        <v>-3.2777810571329224</v>
      </c>
      <c r="M53" s="63">
        <f t="shared" si="19"/>
        <v>2.612167511802288</v>
      </c>
      <c r="N53" s="63">
        <f t="shared" si="21"/>
        <v>-0.9244734037120339</v>
      </c>
      <c r="O53" s="132">
        <f t="shared" si="20"/>
        <v>6.834355620319221</v>
      </c>
      <c r="P53" s="133">
        <f t="shared" si="7"/>
        <v>8465.25</v>
      </c>
      <c r="Q53" s="134">
        <f t="shared" si="8"/>
        <v>5400.25</v>
      </c>
      <c r="R53" s="134">
        <f t="shared" si="9"/>
        <v>-333.25</v>
      </c>
      <c r="S53" s="134">
        <f t="shared" si="10"/>
        <v>-6247</v>
      </c>
      <c r="T53" s="134">
        <f t="shared" si="11"/>
        <v>4815.25</v>
      </c>
      <c r="U53" s="134">
        <f t="shared" si="12"/>
        <v>-1765</v>
      </c>
      <c r="V53" s="135">
        <f t="shared" si="13"/>
        <v>12100.5</v>
      </c>
    </row>
    <row r="54" spans="1:22" s="52" customFormat="1" ht="64.5" customHeight="1">
      <c r="A54" s="50">
        <v>49</v>
      </c>
      <c r="B54" s="53" t="s">
        <v>117</v>
      </c>
      <c r="C54" s="127">
        <v>179438.75</v>
      </c>
      <c r="D54" s="127">
        <v>187142.75</v>
      </c>
      <c r="E54" s="127">
        <v>192453.75</v>
      </c>
      <c r="F54" s="127">
        <v>193373.25</v>
      </c>
      <c r="G54" s="127">
        <v>191294.75</v>
      </c>
      <c r="H54" s="130">
        <v>195552.25</v>
      </c>
      <c r="I54" s="62">
        <f t="shared" si="15"/>
        <v>4.293387019247508</v>
      </c>
      <c r="J54" s="63">
        <f t="shared" si="16"/>
        <v>2.8379405560728266</v>
      </c>
      <c r="K54" s="63">
        <f t="shared" si="17"/>
        <v>0.4777771282710841</v>
      </c>
      <c r="L54" s="63">
        <f t="shared" si="18"/>
        <v>-1.0748642844860878</v>
      </c>
      <c r="M54" s="63">
        <f t="shared" si="19"/>
        <v>2.2256230241551433</v>
      </c>
      <c r="N54" s="63">
        <f t="shared" si="21"/>
        <v>1.6099972071211832</v>
      </c>
      <c r="O54" s="132">
        <f t="shared" si="20"/>
        <v>8.979944410000629</v>
      </c>
      <c r="P54" s="133">
        <f t="shared" si="7"/>
        <v>7704</v>
      </c>
      <c r="Q54" s="134">
        <f t="shared" si="8"/>
        <v>5311</v>
      </c>
      <c r="R54" s="134">
        <f t="shared" si="9"/>
        <v>919.5</v>
      </c>
      <c r="S54" s="134">
        <f t="shared" si="10"/>
        <v>-2078.5</v>
      </c>
      <c r="T54" s="134">
        <f t="shared" si="11"/>
        <v>4257.5</v>
      </c>
      <c r="U54" s="134">
        <f t="shared" si="12"/>
        <v>3098.5</v>
      </c>
      <c r="V54" s="135">
        <f t="shared" si="13"/>
        <v>16113.5</v>
      </c>
    </row>
    <row r="55" spans="1:22" s="52" customFormat="1" ht="64.5" customHeight="1">
      <c r="A55" s="50">
        <v>50</v>
      </c>
      <c r="B55" s="53" t="s">
        <v>118</v>
      </c>
      <c r="C55" s="127">
        <v>119867</v>
      </c>
      <c r="D55" s="127">
        <v>124660</v>
      </c>
      <c r="E55" s="127">
        <v>128968.5</v>
      </c>
      <c r="F55" s="127">
        <v>127065.25</v>
      </c>
      <c r="G55" s="127">
        <v>123212.25</v>
      </c>
      <c r="H55" s="130">
        <v>124621.25</v>
      </c>
      <c r="I55" s="62">
        <f t="shared" si="15"/>
        <v>3.9985984466116564</v>
      </c>
      <c r="J55" s="63">
        <f t="shared" si="16"/>
        <v>3.456200866356496</v>
      </c>
      <c r="K55" s="63">
        <f t="shared" si="17"/>
        <v>-1.4757479539577512</v>
      </c>
      <c r="L55" s="63">
        <f t="shared" si="18"/>
        <v>-3.0323003338835752</v>
      </c>
      <c r="M55" s="63">
        <f t="shared" si="19"/>
        <v>1.143555125403517</v>
      </c>
      <c r="N55" s="63">
        <f t="shared" si="21"/>
        <v>-3.3707843388114167</v>
      </c>
      <c r="O55" s="132">
        <f t="shared" si="20"/>
        <v>3.9662709503032634</v>
      </c>
      <c r="P55" s="133">
        <f t="shared" si="7"/>
        <v>4793</v>
      </c>
      <c r="Q55" s="134">
        <f t="shared" si="8"/>
        <v>4308.5</v>
      </c>
      <c r="R55" s="134">
        <f t="shared" si="9"/>
        <v>-1903.25</v>
      </c>
      <c r="S55" s="134">
        <f t="shared" si="10"/>
        <v>-3853</v>
      </c>
      <c r="T55" s="134">
        <f t="shared" si="11"/>
        <v>1409</v>
      </c>
      <c r="U55" s="134">
        <f t="shared" si="12"/>
        <v>-4347.25</v>
      </c>
      <c r="V55" s="135">
        <f t="shared" si="13"/>
        <v>4754.25</v>
      </c>
    </row>
    <row r="56" spans="1:22" s="52" customFormat="1" ht="64.5" customHeight="1">
      <c r="A56" s="50">
        <v>51</v>
      </c>
      <c r="B56" s="53" t="s">
        <v>119</v>
      </c>
      <c r="C56" s="127">
        <v>122759</v>
      </c>
      <c r="D56" s="127">
        <v>126728.25</v>
      </c>
      <c r="E56" s="127">
        <v>130844.5</v>
      </c>
      <c r="F56" s="127">
        <v>130805.25</v>
      </c>
      <c r="G56" s="127">
        <v>131345.5</v>
      </c>
      <c r="H56" s="130">
        <v>132623.25</v>
      </c>
      <c r="I56" s="62">
        <f t="shared" si="15"/>
        <v>3.233367818245503</v>
      </c>
      <c r="J56" s="63">
        <f t="shared" si="16"/>
        <v>3.2480918816443882</v>
      </c>
      <c r="K56" s="63">
        <f t="shared" si="17"/>
        <v>-0.02999743970897306</v>
      </c>
      <c r="L56" s="63">
        <f t="shared" si="18"/>
        <v>0.4130185906146666</v>
      </c>
      <c r="M56" s="63">
        <f t="shared" si="19"/>
        <v>0.9728159700941319</v>
      </c>
      <c r="N56" s="63">
        <f t="shared" si="21"/>
        <v>1.359438111651623</v>
      </c>
      <c r="O56" s="132">
        <f t="shared" si="20"/>
        <v>8.035459721894123</v>
      </c>
      <c r="P56" s="133">
        <f t="shared" si="7"/>
        <v>3969.25</v>
      </c>
      <c r="Q56" s="134">
        <f t="shared" si="8"/>
        <v>4116.25</v>
      </c>
      <c r="R56" s="134">
        <f t="shared" si="9"/>
        <v>-39.25</v>
      </c>
      <c r="S56" s="134">
        <f t="shared" si="10"/>
        <v>540.25</v>
      </c>
      <c r="T56" s="134">
        <f t="shared" si="11"/>
        <v>1277.75</v>
      </c>
      <c r="U56" s="134">
        <f t="shared" si="12"/>
        <v>1778.75</v>
      </c>
      <c r="V56" s="135">
        <f t="shared" si="13"/>
        <v>9864.25</v>
      </c>
    </row>
    <row r="57" spans="1:22" s="44" customFormat="1" ht="64.5" customHeight="1">
      <c r="A57" s="50">
        <v>52</v>
      </c>
      <c r="B57" s="53" t="s">
        <v>120</v>
      </c>
      <c r="C57" s="125">
        <v>55337.5</v>
      </c>
      <c r="D57" s="125">
        <v>57088.5</v>
      </c>
      <c r="E57" s="125">
        <v>59463.75</v>
      </c>
      <c r="F57" s="125">
        <v>59920.5</v>
      </c>
      <c r="G57" s="125">
        <v>59210</v>
      </c>
      <c r="H57" s="128">
        <v>58113.5</v>
      </c>
      <c r="I57" s="62">
        <f t="shared" si="15"/>
        <v>3.1642195617799906</v>
      </c>
      <c r="J57" s="63">
        <f t="shared" si="16"/>
        <v>4.160645313854805</v>
      </c>
      <c r="K57" s="63">
        <f t="shared" si="17"/>
        <v>0.7681150280633098</v>
      </c>
      <c r="L57" s="63">
        <f t="shared" si="18"/>
        <v>-1.1857377692108706</v>
      </c>
      <c r="M57" s="63">
        <f t="shared" si="19"/>
        <v>-1.8518831278500292</v>
      </c>
      <c r="N57" s="63">
        <f t="shared" si="21"/>
        <v>-2.270711147547877</v>
      </c>
      <c r="O57" s="132">
        <f t="shared" si="20"/>
        <v>5.016489722159467</v>
      </c>
      <c r="P57" s="133">
        <f t="shared" si="7"/>
        <v>1751</v>
      </c>
      <c r="Q57" s="134">
        <f t="shared" si="8"/>
        <v>2375.25</v>
      </c>
      <c r="R57" s="134">
        <f t="shared" si="9"/>
        <v>456.75</v>
      </c>
      <c r="S57" s="134">
        <f t="shared" si="10"/>
        <v>-710.5</v>
      </c>
      <c r="T57" s="134">
        <f t="shared" si="11"/>
        <v>-1096.5</v>
      </c>
      <c r="U57" s="134">
        <f t="shared" si="12"/>
        <v>-1350.25</v>
      </c>
      <c r="V57" s="135">
        <f t="shared" si="13"/>
        <v>2776</v>
      </c>
    </row>
    <row r="58" spans="1:22" s="44" customFormat="1" ht="64.5" customHeight="1">
      <c r="A58" s="50">
        <v>53</v>
      </c>
      <c r="B58" s="53" t="s">
        <v>121</v>
      </c>
      <c r="C58" s="126">
        <v>61.824999999999996</v>
      </c>
      <c r="D58" s="126">
        <v>62.900000000000006</v>
      </c>
      <c r="E58" s="126">
        <v>64.57499999999999</v>
      </c>
      <c r="F58" s="126">
        <v>65.025</v>
      </c>
      <c r="G58" s="126">
        <v>65.525</v>
      </c>
      <c r="H58" s="129">
        <v>64.1</v>
      </c>
      <c r="I58" s="62">
        <f>D58-C58</f>
        <v>1.07500000000001</v>
      </c>
      <c r="J58" s="63">
        <f>E58-D58</f>
        <v>1.674999999999983</v>
      </c>
      <c r="K58" s="63">
        <f>F58-E58</f>
        <v>0.45000000000001705</v>
      </c>
      <c r="L58" s="63">
        <f t="shared" si="18"/>
        <v>0.7689350249903804</v>
      </c>
      <c r="M58" s="63">
        <f t="shared" si="19"/>
        <v>-2.174742464708146</v>
      </c>
      <c r="N58" s="63">
        <f t="shared" si="21"/>
        <v>-0.7355787843592587</v>
      </c>
      <c r="O58" s="132">
        <f>H58-C58</f>
        <v>2.2749999999999986</v>
      </c>
      <c r="P58" s="133">
        <f t="shared" si="7"/>
        <v>1.07500000000001</v>
      </c>
      <c r="Q58" s="134">
        <f t="shared" si="8"/>
        <v>1.674999999999983</v>
      </c>
      <c r="R58" s="134">
        <f t="shared" si="9"/>
        <v>0.45000000000001705</v>
      </c>
      <c r="S58" s="134">
        <f t="shared" si="10"/>
        <v>0.5</v>
      </c>
      <c r="T58" s="134">
        <f t="shared" si="11"/>
        <v>-1.4250000000000114</v>
      </c>
      <c r="U58" s="134">
        <f t="shared" si="12"/>
        <v>-0.4749999999999943</v>
      </c>
      <c r="V58" s="135">
        <f t="shared" si="13"/>
        <v>2.2749999999999986</v>
      </c>
    </row>
    <row r="59" spans="2:15" s="54" customFormat="1" ht="19.5" customHeight="1">
      <c r="B59" s="55"/>
      <c r="I59" s="60"/>
      <c r="J59" s="60"/>
      <c r="K59" s="60"/>
      <c r="L59" s="60"/>
      <c r="M59" s="60"/>
      <c r="N59" s="60"/>
      <c r="O59" s="61"/>
    </row>
  </sheetData>
  <sheetProtection/>
  <mergeCells count="8">
    <mergeCell ref="P4:V4"/>
    <mergeCell ref="A1:O1"/>
    <mergeCell ref="C4:H4"/>
    <mergeCell ref="I4:O4"/>
    <mergeCell ref="A3:O3"/>
    <mergeCell ref="B4:B5"/>
    <mergeCell ref="A4:A5"/>
    <mergeCell ref="A2:O2"/>
  </mergeCells>
  <printOptions horizontalCentered="1"/>
  <pageMargins left="0.1968503937007874" right="0.1968503937007874" top="0.1968503937007874" bottom="0.1968503937007874" header="0.5118110236220472" footer="0.5118110236220472"/>
  <pageSetup horizontalDpi="300" verticalDpi="300" orientation="landscape" paperSize="9" scale="55" r:id="rId2"/>
  <drawing r:id="rId1"/>
</worksheet>
</file>

<file path=xl/worksheets/sheet10.xml><?xml version="1.0" encoding="utf-8"?>
<worksheet xmlns="http://schemas.openxmlformats.org/spreadsheetml/2006/main" xmlns:r="http://schemas.openxmlformats.org/officeDocument/2006/relationships">
  <dimension ref="A1:I30"/>
  <sheetViews>
    <sheetView showGridLines="0" zoomScale="64" zoomScaleNormal="64" zoomScalePageLayoutView="0" workbookViewId="0" topLeftCell="A10">
      <selection activeCell="I30" sqref="A1:I30"/>
    </sheetView>
  </sheetViews>
  <sheetFormatPr defaultColWidth="9.140625" defaultRowHeight="19.5" customHeight="1"/>
  <cols>
    <col min="1" max="1" width="58.7109375" style="10" customWidth="1"/>
    <col min="2" max="2" width="21.140625" style="10" customWidth="1"/>
    <col min="3" max="8" width="13.8515625" style="27" customWidth="1"/>
    <col min="9" max="9" width="15.00390625" style="40" customWidth="1"/>
    <col min="10" max="16384" width="9.140625" style="40" customWidth="1"/>
  </cols>
  <sheetData>
    <row r="1" spans="1:9" s="1" customFormat="1" ht="30.75">
      <c r="A1" s="281" t="s">
        <v>139</v>
      </c>
      <c r="B1" s="282"/>
      <c r="C1" s="282"/>
      <c r="D1" s="282"/>
      <c r="E1" s="282"/>
      <c r="F1" s="282"/>
      <c r="G1" s="282"/>
      <c r="H1" s="282"/>
      <c r="I1" s="308"/>
    </row>
    <row r="2" spans="1:9" ht="27.75">
      <c r="A2" s="290" t="s">
        <v>140</v>
      </c>
      <c r="B2" s="256"/>
      <c r="C2" s="256"/>
      <c r="D2" s="256"/>
      <c r="E2" s="256"/>
      <c r="F2" s="256"/>
      <c r="G2" s="256"/>
      <c r="H2" s="256"/>
      <c r="I2" s="309"/>
    </row>
    <row r="3" spans="1:9" ht="27.75">
      <c r="A3" s="290" t="s">
        <v>150</v>
      </c>
      <c r="B3" s="256"/>
      <c r="C3" s="256"/>
      <c r="D3" s="256"/>
      <c r="E3" s="256"/>
      <c r="F3" s="256"/>
      <c r="G3" s="256"/>
      <c r="H3" s="256"/>
      <c r="I3" s="309"/>
    </row>
    <row r="4" spans="1:9" s="1" customFormat="1" ht="23.25">
      <c r="A4" s="310" t="s">
        <v>141</v>
      </c>
      <c r="B4" s="287"/>
      <c r="C4" s="287"/>
      <c r="D4" s="287"/>
      <c r="E4" s="287"/>
      <c r="F4" s="287"/>
      <c r="G4" s="287"/>
      <c r="H4" s="287"/>
      <c r="I4" s="311"/>
    </row>
    <row r="5" spans="1:9" ht="55.5" customHeight="1">
      <c r="A5" s="261" t="s">
        <v>50</v>
      </c>
      <c r="B5" s="262"/>
      <c r="C5" s="278" t="s">
        <v>67</v>
      </c>
      <c r="D5" s="279"/>
      <c r="E5" s="279"/>
      <c r="F5" s="279"/>
      <c r="G5" s="279"/>
      <c r="H5" s="279"/>
      <c r="I5" s="280"/>
    </row>
    <row r="6" spans="1:9" ht="55.5" customHeight="1">
      <c r="A6" s="248"/>
      <c r="B6" s="249"/>
      <c r="C6" s="88" t="s">
        <v>0</v>
      </c>
      <c r="D6" s="89" t="s">
        <v>1</v>
      </c>
      <c r="E6" s="89" t="s">
        <v>2</v>
      </c>
      <c r="F6" s="89" t="s">
        <v>3</v>
      </c>
      <c r="G6" s="89" t="s">
        <v>123</v>
      </c>
      <c r="H6" s="74" t="s">
        <v>126</v>
      </c>
      <c r="I6" s="75" t="s">
        <v>125</v>
      </c>
    </row>
    <row r="7" spans="1:9" ht="55.5" customHeight="1">
      <c r="A7" s="269" t="s">
        <v>152</v>
      </c>
      <c r="B7" s="270"/>
      <c r="C7" s="270"/>
      <c r="D7" s="270"/>
      <c r="E7" s="270"/>
      <c r="F7" s="270"/>
      <c r="G7" s="270"/>
      <c r="H7" s="270"/>
      <c r="I7" s="271"/>
    </row>
    <row r="8" spans="1:9" s="41" customFormat="1" ht="49.5" customHeight="1">
      <c r="A8" s="238" t="s">
        <v>32</v>
      </c>
      <c r="B8" s="196"/>
      <c r="C8" s="14">
        <f>Estimativas!L40</f>
        <v>3.2796878810046337</v>
      </c>
      <c r="D8" s="14">
        <f>Estimativas!M40</f>
        <v>1.1214732617164547</v>
      </c>
      <c r="E8" s="14">
        <f>Estimativas!N40</f>
        <v>-0.30352556619192006</v>
      </c>
      <c r="F8" s="14">
        <f>Estimativas!O40</f>
        <v>0.2693208430913252</v>
      </c>
      <c r="G8" s="14">
        <f>Estimativas!P40</f>
        <v>2.367005379557674</v>
      </c>
      <c r="H8" s="14">
        <f>Estimativas!Q40</f>
        <v>-0.03502218071445018</v>
      </c>
      <c r="I8" s="21">
        <f>Estimativas!R40</f>
        <v>4.4013655206047275</v>
      </c>
    </row>
    <row r="9" spans="1:9" s="41" customFormat="1" ht="49.5" customHeight="1">
      <c r="A9" s="238" t="s">
        <v>33</v>
      </c>
      <c r="B9" s="196"/>
      <c r="C9" s="14">
        <f>Estimativas!L41</f>
        <v>2.8148682785997803</v>
      </c>
      <c r="D9" s="14">
        <f>Estimativas!M41</f>
        <v>1.041301041301046</v>
      </c>
      <c r="E9" s="14">
        <f>Estimativas!N41</f>
        <v>0.33580361278369164</v>
      </c>
      <c r="F9" s="14">
        <f>Estimativas!O41</f>
        <v>2.2158107328332344</v>
      </c>
      <c r="G9" s="14">
        <f>Estimativas!P41</f>
        <v>2.0391705069124466</v>
      </c>
      <c r="H9" s="14">
        <f>Estimativas!Q41</f>
        <v>2.5590551181102317</v>
      </c>
      <c r="I9" s="21">
        <f>Estimativas!R41</f>
        <v>6.543967280163598</v>
      </c>
    </row>
    <row r="10" spans="1:9" s="41" customFormat="1" ht="49.5" customHeight="1">
      <c r="A10" s="272" t="s">
        <v>153</v>
      </c>
      <c r="B10" s="273"/>
      <c r="C10" s="273"/>
      <c r="D10" s="273"/>
      <c r="E10" s="273"/>
      <c r="F10" s="273"/>
      <c r="G10" s="273"/>
      <c r="H10" s="273"/>
      <c r="I10" s="274"/>
    </row>
    <row r="11" spans="1:9" s="41" customFormat="1" ht="49.5" customHeight="1">
      <c r="A11" s="238" t="s">
        <v>34</v>
      </c>
      <c r="B11" s="196"/>
      <c r="C11" s="14">
        <f>Estimativas!L42</f>
        <v>3.5606441872169103</v>
      </c>
      <c r="D11" s="14">
        <f>Estimativas!M42</f>
        <v>1.2392175920301396</v>
      </c>
      <c r="E11" s="14">
        <f>Estimativas!N42</f>
        <v>-0.3600144005760253</v>
      </c>
      <c r="F11" s="14">
        <f>Estimativas!O42</f>
        <v>-0.060219197880284625</v>
      </c>
      <c r="G11" s="14">
        <f>Estimativas!P42</f>
        <v>1.703640151979413</v>
      </c>
      <c r="H11" s="14">
        <f>Estimativas!Q42</f>
        <v>-0.4200168006720295</v>
      </c>
      <c r="I11" s="21">
        <f>Estimativas!R42</f>
        <v>4.403623553095115</v>
      </c>
    </row>
    <row r="12" spans="1:9" s="41" customFormat="1" ht="49.5" customHeight="1">
      <c r="A12" s="238" t="s">
        <v>33</v>
      </c>
      <c r="B12" s="196"/>
      <c r="C12" s="14">
        <f>Estimativas!L43</f>
        <v>3.00136425648021</v>
      </c>
      <c r="D12" s="14">
        <f>Estimativas!M43</f>
        <v>1.216134858518969</v>
      </c>
      <c r="E12" s="14">
        <f>Estimativas!N43</f>
        <v>0.2855103497501732</v>
      </c>
      <c r="F12" s="14">
        <f>Estimativas!O43</f>
        <v>2.0996441281138756</v>
      </c>
      <c r="G12" s="14">
        <f>Estimativas!P43</f>
        <v>1.7736786094359802</v>
      </c>
      <c r="H12" s="14">
        <f>Estimativas!Q43</f>
        <v>2.3911491791577477</v>
      </c>
      <c r="I12" s="21">
        <f>Estimativas!R43</f>
        <v>6.746868411261309</v>
      </c>
    </row>
    <row r="13" spans="1:9" s="41" customFormat="1" ht="49.5" customHeight="1">
      <c r="A13" s="275" t="s">
        <v>156</v>
      </c>
      <c r="B13" s="276"/>
      <c r="C13" s="276"/>
      <c r="D13" s="276"/>
      <c r="E13" s="276"/>
      <c r="F13" s="276"/>
      <c r="G13" s="276"/>
      <c r="H13" s="276"/>
      <c r="I13" s="277"/>
    </row>
    <row r="14" spans="1:9" s="41" customFormat="1" ht="49.5" customHeight="1">
      <c r="A14" s="238" t="s">
        <v>18</v>
      </c>
      <c r="B14" s="196"/>
      <c r="C14" s="14">
        <f>Estimativas!L44</f>
        <v>2.4760689215060694</v>
      </c>
      <c r="D14" s="14">
        <f>Estimativas!M44</f>
        <v>0.9714783908332247</v>
      </c>
      <c r="E14" s="14">
        <f>Estimativas!N44</f>
        <v>0.4070556309362372</v>
      </c>
      <c r="F14" s="14">
        <f>Estimativas!O44</f>
        <v>1.1670761670761642</v>
      </c>
      <c r="G14" s="14">
        <f>Estimativas!P44</f>
        <v>2.5018670649738617</v>
      </c>
      <c r="H14" s="14">
        <f>Estimativas!Q44</f>
        <v>1.5788824472678042</v>
      </c>
      <c r="I14" s="21">
        <f>Estimativas!R44</f>
        <v>5.105296745373322</v>
      </c>
    </row>
    <row r="15" spans="1:9" s="41" customFormat="1" ht="49.5" customHeight="1">
      <c r="A15" s="238" t="s">
        <v>51</v>
      </c>
      <c r="B15" s="196"/>
      <c r="C15" s="14">
        <f>Estimativas!L45</f>
        <v>2.7574681428869763</v>
      </c>
      <c r="D15" s="14">
        <f>Estimativas!M45</f>
        <v>0.6505387273836094</v>
      </c>
      <c r="E15" s="14">
        <f>Estimativas!N45</f>
        <v>-0.7473237729751614</v>
      </c>
      <c r="F15" s="14">
        <f>Estimativas!O45</f>
        <v>0.40700040700041296</v>
      </c>
      <c r="G15" s="14">
        <f>Estimativas!P45</f>
        <v>1.0444398935080867</v>
      </c>
      <c r="H15" s="14">
        <f>Estimativas!Q45</f>
        <v>-0.34336497677236455</v>
      </c>
      <c r="I15" s="21">
        <f>Estimativas!R45</f>
        <v>3.070816795487774</v>
      </c>
    </row>
    <row r="16" spans="1:9" s="41" customFormat="1" ht="49.5" customHeight="1">
      <c r="A16" s="238" t="s">
        <v>19</v>
      </c>
      <c r="B16" s="196"/>
      <c r="C16" s="14">
        <f>Estimativas!L46</f>
        <v>4.271844660194168</v>
      </c>
      <c r="D16" s="14">
        <f>Estimativas!M46</f>
        <v>4.872749844816893</v>
      </c>
      <c r="E16" s="14">
        <f>Estimativas!N46</f>
        <v>-0.11837821840781082</v>
      </c>
      <c r="F16" s="14">
        <f>Estimativas!O46</f>
        <v>0.8888888888888946</v>
      </c>
      <c r="G16" s="14">
        <f>Estimativas!P46</f>
        <v>0.799289520426294</v>
      </c>
      <c r="H16" s="14">
        <f>Estimativas!Q46</f>
        <v>0.7694584196507925</v>
      </c>
      <c r="I16" s="21">
        <f>Estimativas!R46</f>
        <v>10.194174757281548</v>
      </c>
    </row>
    <row r="17" spans="1:9" s="41" customFormat="1" ht="49.5" customHeight="1">
      <c r="A17" s="238" t="s">
        <v>52</v>
      </c>
      <c r="B17" s="196"/>
      <c r="C17" s="14">
        <f>Estimativas!L47</f>
        <v>2.5247246120447153</v>
      </c>
      <c r="D17" s="14">
        <f>Estimativas!M47</f>
        <v>1.3175437220610098</v>
      </c>
      <c r="E17" s="14">
        <f>Estimativas!N47</f>
        <v>0.2863998761513997</v>
      </c>
      <c r="F17" s="14">
        <f>Estimativas!O47</f>
        <v>3.11824637233713</v>
      </c>
      <c r="G17" s="14">
        <f>Estimativas!P47</f>
        <v>1.5660635548122137</v>
      </c>
      <c r="H17" s="14">
        <f>Estimativas!Q47</f>
        <v>3.4135769022370255</v>
      </c>
      <c r="I17" s="21">
        <f>Estimativas!R47</f>
        <v>7.421403875532695</v>
      </c>
    </row>
    <row r="18" spans="1:9" s="41" customFormat="1" ht="49.5" customHeight="1">
      <c r="A18" s="238" t="s">
        <v>20</v>
      </c>
      <c r="B18" s="196"/>
      <c r="C18" s="14">
        <f>Estimativas!L48</f>
        <v>4.356060606060597</v>
      </c>
      <c r="D18" s="14">
        <f>Estimativas!M48</f>
        <v>-2.4112004148301835</v>
      </c>
      <c r="E18" s="14">
        <f>Estimativas!N48</f>
        <v>-1.4302160821820786</v>
      </c>
      <c r="F18" s="14">
        <f>Estimativas!O48</f>
        <v>-0.6468712097390084</v>
      </c>
      <c r="G18" s="14">
        <f>Estimativas!P48</f>
        <v>3.791825050448172</v>
      </c>
      <c r="H18" s="14">
        <f>Estimativas!Q48</f>
        <v>-2.067835635848392</v>
      </c>
      <c r="I18" s="21">
        <f>Estimativas!R48</f>
        <v>-0.2660533910533891</v>
      </c>
    </row>
    <row r="19" spans="1:9" s="41" customFormat="1" ht="49.5" customHeight="1">
      <c r="A19" s="238" t="s">
        <v>21</v>
      </c>
      <c r="B19" s="196"/>
      <c r="C19" s="14">
        <f>Estimativas!L49</f>
        <v>4.156825696740674</v>
      </c>
      <c r="D19" s="14">
        <f>Estimativas!M49</f>
        <v>1.8291761148903962</v>
      </c>
      <c r="E19" s="14">
        <f>Estimativas!N49</f>
        <v>-3.3996437054631845</v>
      </c>
      <c r="F19" s="14">
        <f>Estimativas!O49</f>
        <v>-3.980328876594441</v>
      </c>
      <c r="G19" s="14">
        <f>Estimativas!P49</f>
        <v>-0.541228907991087</v>
      </c>
      <c r="H19" s="14">
        <f>Estimativas!Q49</f>
        <v>-7.244655581947745</v>
      </c>
      <c r="I19" s="21">
        <f>Estimativas!R49</f>
        <v>-1.6217918438041212</v>
      </c>
    </row>
    <row r="20" spans="1:9" s="41" customFormat="1" ht="49.5" customHeight="1">
      <c r="A20" s="275" t="s">
        <v>157</v>
      </c>
      <c r="B20" s="276"/>
      <c r="C20" s="276"/>
      <c r="D20" s="276"/>
      <c r="E20" s="276"/>
      <c r="F20" s="276"/>
      <c r="G20" s="276"/>
      <c r="H20" s="276"/>
      <c r="I20" s="277"/>
    </row>
    <row r="21" spans="1:9" s="41" customFormat="1" ht="49.5" customHeight="1">
      <c r="A21" s="238" t="s">
        <v>53</v>
      </c>
      <c r="B21" s="196"/>
      <c r="C21" s="14">
        <f>Estimativas!L50</f>
        <v>4.152712659075686</v>
      </c>
      <c r="D21" s="14">
        <f>Estimativas!M50</f>
        <v>3.086816720257235</v>
      </c>
      <c r="E21" s="14">
        <f>Estimativas!N50</f>
        <v>-1.4140153878145156</v>
      </c>
      <c r="F21" s="14">
        <f>Estimativas!O50</f>
        <v>4.197426703227158</v>
      </c>
      <c r="G21" s="14">
        <f>Estimativas!P50</f>
        <v>7.836716874044969</v>
      </c>
      <c r="H21" s="14">
        <f>Estimativas!Q50</f>
        <v>2.7240590559367783</v>
      </c>
      <c r="I21" s="21">
        <f>Estimativas!R50</f>
        <v>10.292475999106943</v>
      </c>
    </row>
    <row r="22" spans="1:9" s="41" customFormat="1" ht="49.5" customHeight="1">
      <c r="A22" s="238" t="s">
        <v>23</v>
      </c>
      <c r="B22" s="196"/>
      <c r="C22" s="14">
        <f>Estimativas!L51</f>
        <v>1.9067282001457464</v>
      </c>
      <c r="D22" s="14">
        <f>Estimativas!M51</f>
        <v>1.8472172565844325</v>
      </c>
      <c r="E22" s="14">
        <f>Estimativas!N51</f>
        <v>1.3690615492628178</v>
      </c>
      <c r="F22" s="14">
        <f>Estimativas!O51</f>
        <v>-2.1932355996767905</v>
      </c>
      <c r="G22" s="14">
        <f>Estimativas!P51</f>
        <v>1.4609028858819206</v>
      </c>
      <c r="H22" s="14">
        <f>Estimativas!Q51</f>
        <v>-0.8542007956938935</v>
      </c>
      <c r="I22" s="21">
        <f>Estimativas!R51</f>
        <v>2.902598979839688</v>
      </c>
    </row>
    <row r="23" spans="1:9" s="41" customFormat="1" ht="49.5" customHeight="1">
      <c r="A23" s="238" t="s">
        <v>24</v>
      </c>
      <c r="B23" s="196"/>
      <c r="C23" s="14">
        <f>Estimativas!L52</f>
        <v>7.2598494909251965</v>
      </c>
      <c r="D23" s="14">
        <f>Estimativas!M52</f>
        <v>-2.3249415325354295</v>
      </c>
      <c r="E23" s="14">
        <f>Estimativas!N52</f>
        <v>-3.1408450704225377</v>
      </c>
      <c r="F23" s="14">
        <f>Estimativas!O52</f>
        <v>-1.9921477388396114</v>
      </c>
      <c r="G23" s="14">
        <f>Estimativas!P52</f>
        <v>-2.0775824495132933</v>
      </c>
      <c r="H23" s="14">
        <f>Estimativas!Q52</f>
        <v>-5.0704225352112715</v>
      </c>
      <c r="I23" s="21">
        <f>Estimativas!R52</f>
        <v>-0.5459642909842133</v>
      </c>
    </row>
    <row r="24" spans="1:9" s="41" customFormat="1" ht="49.5" customHeight="1">
      <c r="A24" s="238" t="s">
        <v>25</v>
      </c>
      <c r="B24" s="196"/>
      <c r="C24" s="14">
        <f>Estimativas!L53</f>
        <v>2.6798307475317307</v>
      </c>
      <c r="D24" s="14">
        <f>Estimativas!M53</f>
        <v>-1.1675824175824134</v>
      </c>
      <c r="E24" s="14">
        <f>Estimativas!N53</f>
        <v>-1.6400277970813115</v>
      </c>
      <c r="F24" s="14">
        <f>Estimativas!O53</f>
        <v>-1.7945457114596608</v>
      </c>
      <c r="G24" s="14">
        <f>Estimativas!P53</f>
        <v>0.6371271358239117</v>
      </c>
      <c r="H24" s="14">
        <f>Estimativas!Q53</f>
        <v>-3.405142460041699</v>
      </c>
      <c r="I24" s="21">
        <f>Estimativas!R53</f>
        <v>-1.9746121297602226</v>
      </c>
    </row>
    <row r="25" spans="1:9" s="41" customFormat="1" ht="49.5" customHeight="1">
      <c r="A25" s="238" t="s">
        <v>26</v>
      </c>
      <c r="B25" s="196"/>
      <c r="C25" s="14">
        <f>Estimativas!L54</f>
        <v>1.646706586826352</v>
      </c>
      <c r="D25" s="14">
        <f>Estimativas!M54</f>
        <v>1.7899626147048764</v>
      </c>
      <c r="E25" s="14">
        <f>Estimativas!N54</f>
        <v>-2.804674457429046</v>
      </c>
      <c r="F25" s="14">
        <f>Estimativas!O54</f>
        <v>9.824802473376849</v>
      </c>
      <c r="G25" s="14">
        <f>Estimativas!P54</f>
        <v>8.815520762423423</v>
      </c>
      <c r="H25" s="14">
        <f>Estimativas!Q54</f>
        <v>6.74457429048414</v>
      </c>
      <c r="I25" s="21">
        <f>Estimativas!R54</f>
        <v>10.44449562413634</v>
      </c>
    </row>
    <row r="26" spans="1:9" s="41" customFormat="1" ht="49.5" customHeight="1">
      <c r="A26" s="238" t="s">
        <v>27</v>
      </c>
      <c r="B26" s="196"/>
      <c r="C26" s="14">
        <f>Estimativas!L55</f>
        <v>4.871493364690083</v>
      </c>
      <c r="D26" s="14">
        <f>Estimativas!M55</f>
        <v>0.9290405253884249</v>
      </c>
      <c r="E26" s="14">
        <f>Estimativas!N55</f>
        <v>-4.094588160609424</v>
      </c>
      <c r="F26" s="14">
        <f>Estimativas!O55</f>
        <v>-7.645209333112691</v>
      </c>
      <c r="G26" s="14">
        <f>Estimativas!P55</f>
        <v>-3.292323687402532</v>
      </c>
      <c r="H26" s="14">
        <f>Estimativas!Q55</f>
        <v>-11.426757657514685</v>
      </c>
      <c r="I26" s="21">
        <f>Estimativas!R55</f>
        <v>-6.248950109188645</v>
      </c>
    </row>
    <row r="27" spans="1:9" s="41" customFormat="1" ht="49.5" customHeight="1">
      <c r="A27" s="238" t="s">
        <v>28</v>
      </c>
      <c r="B27" s="196"/>
      <c r="C27" s="14">
        <f>Estimativas!L56</f>
        <v>3.733128310268241</v>
      </c>
      <c r="D27" s="14">
        <f>Estimativas!M56</f>
        <v>0.7658733426665565</v>
      </c>
      <c r="E27" s="14">
        <f>Estimativas!N56</f>
        <v>-0.776397515527949</v>
      </c>
      <c r="F27" s="14">
        <f>Estimativas!O56</f>
        <v>2.6686434395848835</v>
      </c>
      <c r="G27" s="14">
        <f>Estimativas!P56</f>
        <v>2.323099655229033</v>
      </c>
      <c r="H27" s="14">
        <f>Estimativas!Q56</f>
        <v>1.8715266426936994</v>
      </c>
      <c r="I27" s="21">
        <f>Estimativas!R56</f>
        <v>6.483854433623781</v>
      </c>
    </row>
    <row r="28" spans="1:9" s="41" customFormat="1" ht="49.5" customHeight="1">
      <c r="A28" s="238" t="s">
        <v>54</v>
      </c>
      <c r="B28" s="195"/>
      <c r="C28" s="14">
        <f>Estimativas!L57</f>
        <v>3.135858234885336</v>
      </c>
      <c r="D28" s="14">
        <f>Estimativas!M57</f>
        <v>0.597995451865585</v>
      </c>
      <c r="E28" s="14">
        <f>Estimativas!N57</f>
        <v>1.9005358338914924</v>
      </c>
      <c r="F28" s="14">
        <f>Estimativas!O57</f>
        <v>1.1995727549092061</v>
      </c>
      <c r="G28" s="14">
        <f>Estimativas!P57</f>
        <v>1.734533740811095</v>
      </c>
      <c r="H28" s="14">
        <f>Estimativas!Q57</f>
        <v>3.122906898861344</v>
      </c>
      <c r="I28" s="21">
        <f>Estimativas!R57</f>
        <v>6.992703266157063</v>
      </c>
    </row>
    <row r="29" spans="1:9" s="42" customFormat="1" ht="33.75" customHeight="1">
      <c r="A29" s="238" t="s">
        <v>55</v>
      </c>
      <c r="B29" s="195"/>
      <c r="C29" s="14">
        <f>Estimativas!L58</f>
        <v>5.093457943925239</v>
      </c>
      <c r="D29" s="14">
        <f>Estimativas!M58</f>
        <v>0.3705350526159723</v>
      </c>
      <c r="E29" s="14">
        <f>Estimativas!N58</f>
        <v>-1.580035440047256</v>
      </c>
      <c r="F29" s="14">
        <f>Estimativas!O58</f>
        <v>-4.5911477869467365</v>
      </c>
      <c r="G29" s="14">
        <f>Estimativas!P58</f>
        <v>1.3386454183266894</v>
      </c>
      <c r="H29" s="14">
        <f>Estimativas!Q58</f>
        <v>-6.098641464855281</v>
      </c>
      <c r="I29" s="21">
        <f>Estimativas!R58</f>
        <v>-0.9501557632398794</v>
      </c>
    </row>
    <row r="30" spans="1:9" s="42" customFormat="1" ht="33.75" customHeight="1" thickBot="1">
      <c r="A30" s="239" t="s">
        <v>31</v>
      </c>
      <c r="B30" s="184"/>
      <c r="C30" s="19">
        <f>Estimativas!L59</f>
        <v>4.271844660194168</v>
      </c>
      <c r="D30" s="19">
        <f>Estimativas!M59</f>
        <v>4.872749844816893</v>
      </c>
      <c r="E30" s="19">
        <f>Estimativas!N59</f>
        <v>-0.11837821840781082</v>
      </c>
      <c r="F30" s="19">
        <f>Estimativas!O59</f>
        <v>0.8888888888888946</v>
      </c>
      <c r="G30" s="19">
        <f>Estimativas!P59</f>
        <v>0.799289520426294</v>
      </c>
      <c r="H30" s="19">
        <f>Estimativas!Q59</f>
        <v>0.7694584196507925</v>
      </c>
      <c r="I30" s="22">
        <f>Estimativas!R59</f>
        <v>10.194174757281548</v>
      </c>
    </row>
  </sheetData>
  <sheetProtection/>
  <mergeCells count="30">
    <mergeCell ref="A27:B27"/>
    <mergeCell ref="A28:B28"/>
    <mergeCell ref="A29:B29"/>
    <mergeCell ref="A30:B30"/>
    <mergeCell ref="A1:H1"/>
    <mergeCell ref="A2:H2"/>
    <mergeCell ref="A3:H3"/>
    <mergeCell ref="A4:H4"/>
    <mergeCell ref="A21:B21"/>
    <mergeCell ref="A22:B22"/>
    <mergeCell ref="A23:B23"/>
    <mergeCell ref="A24:B24"/>
    <mergeCell ref="A25:B25"/>
    <mergeCell ref="A26:B26"/>
    <mergeCell ref="A15:B15"/>
    <mergeCell ref="A16:B16"/>
    <mergeCell ref="A17:B17"/>
    <mergeCell ref="A18:B18"/>
    <mergeCell ref="A19:B19"/>
    <mergeCell ref="A20:I20"/>
    <mergeCell ref="A9:B9"/>
    <mergeCell ref="A10:I10"/>
    <mergeCell ref="A11:B11"/>
    <mergeCell ref="A12:B12"/>
    <mergeCell ref="A13:I13"/>
    <mergeCell ref="A14:B14"/>
    <mergeCell ref="A5:B6"/>
    <mergeCell ref="C5:I5"/>
    <mergeCell ref="A7:I7"/>
    <mergeCell ref="A8:B8"/>
  </mergeCells>
  <printOptions horizontalCentered="1"/>
  <pageMargins left="0" right="0" top="0.1968503937007874" bottom="0.1968503937007874" header="0.5118110236220472" footer="0.5118110236220472"/>
  <pageSetup horizontalDpi="300" verticalDpi="300" orientation="portrait" paperSize="9" scale="55" r:id="rId1"/>
</worksheet>
</file>

<file path=xl/worksheets/sheet11.xml><?xml version="1.0" encoding="utf-8"?>
<worksheet xmlns="http://schemas.openxmlformats.org/spreadsheetml/2006/main" xmlns:r="http://schemas.openxmlformats.org/officeDocument/2006/relationships">
  <dimension ref="A1:J16"/>
  <sheetViews>
    <sheetView showGridLines="0" zoomScale="70" zoomScaleNormal="70" zoomScalePageLayoutView="0" workbookViewId="0" topLeftCell="A1">
      <selection activeCell="J16" sqref="A1:J16"/>
    </sheetView>
  </sheetViews>
  <sheetFormatPr defaultColWidth="9.140625" defaultRowHeight="19.5" customHeight="1"/>
  <cols>
    <col min="1" max="1" width="41.57421875" style="27" customWidth="1"/>
    <col min="2" max="2" width="58.7109375" style="10" customWidth="1"/>
    <col min="3" max="3" width="21.140625" style="10" customWidth="1"/>
    <col min="4" max="8" width="11.57421875" style="27" bestFit="1" customWidth="1"/>
    <col min="9" max="9" width="15.421875" style="40" customWidth="1"/>
    <col min="10" max="10" width="15.7109375" style="40" customWidth="1"/>
    <col min="11" max="16384" width="9.140625" style="40" customWidth="1"/>
  </cols>
  <sheetData>
    <row r="1" spans="1:10" s="1" customFormat="1" ht="30.75">
      <c r="A1" s="281" t="s">
        <v>139</v>
      </c>
      <c r="B1" s="282"/>
      <c r="C1" s="282"/>
      <c r="D1" s="282"/>
      <c r="E1" s="282"/>
      <c r="F1" s="282"/>
      <c r="G1" s="282"/>
      <c r="H1" s="282"/>
      <c r="I1" s="282"/>
      <c r="J1" s="283"/>
    </row>
    <row r="2" spans="1:10" ht="27.75">
      <c r="A2" s="290" t="s">
        <v>146</v>
      </c>
      <c r="B2" s="256"/>
      <c r="C2" s="256"/>
      <c r="D2" s="256"/>
      <c r="E2" s="256"/>
      <c r="F2" s="256"/>
      <c r="G2" s="256"/>
      <c r="H2" s="256"/>
      <c r="I2" s="256"/>
      <c r="J2" s="291"/>
    </row>
    <row r="3" spans="1:10" ht="27.75">
      <c r="A3" s="290" t="s">
        <v>147</v>
      </c>
      <c r="B3" s="256"/>
      <c r="C3" s="256"/>
      <c r="D3" s="256"/>
      <c r="E3" s="256"/>
      <c r="F3" s="256"/>
      <c r="G3" s="256"/>
      <c r="H3" s="256"/>
      <c r="I3" s="256"/>
      <c r="J3" s="291"/>
    </row>
    <row r="4" spans="1:10" s="1" customFormat="1" ht="24" thickBot="1">
      <c r="A4" s="293" t="s">
        <v>141</v>
      </c>
      <c r="B4" s="286"/>
      <c r="C4" s="286"/>
      <c r="D4" s="286"/>
      <c r="E4" s="286"/>
      <c r="F4" s="286"/>
      <c r="G4" s="286"/>
      <c r="H4" s="286"/>
      <c r="I4" s="286"/>
      <c r="J4" s="294"/>
    </row>
    <row r="5" spans="1:10" ht="40.5" customHeight="1">
      <c r="A5" s="206" t="s">
        <v>50</v>
      </c>
      <c r="B5" s="177"/>
      <c r="C5" s="177"/>
      <c r="D5" s="182" t="s">
        <v>47</v>
      </c>
      <c r="E5" s="233"/>
      <c r="F5" s="233"/>
      <c r="G5" s="233"/>
      <c r="H5" s="233"/>
      <c r="I5" s="234"/>
      <c r="J5" s="304"/>
    </row>
    <row r="6" spans="1:10" s="41" customFormat="1" ht="49.5" customHeight="1">
      <c r="A6" s="224"/>
      <c r="B6" s="225"/>
      <c r="C6" s="225"/>
      <c r="D6" s="7">
        <v>2012</v>
      </c>
      <c r="E6" s="7">
        <v>2013</v>
      </c>
      <c r="F6" s="7">
        <v>2014</v>
      </c>
      <c r="G6" s="7">
        <v>2015</v>
      </c>
      <c r="H6" s="7">
        <v>2016</v>
      </c>
      <c r="I6" s="30">
        <v>2017</v>
      </c>
      <c r="J6" s="305"/>
    </row>
    <row r="7" spans="1:10" s="41" customFormat="1" ht="49.5" customHeight="1">
      <c r="A7" s="189" t="s">
        <v>158</v>
      </c>
      <c r="B7" s="9" t="s">
        <v>36</v>
      </c>
      <c r="C7" s="193" t="s">
        <v>38</v>
      </c>
      <c r="D7" s="13">
        <f>Estimativas!F65</f>
        <v>177054</v>
      </c>
      <c r="E7" s="13">
        <f>Estimativas!G65</f>
        <v>185519.25</v>
      </c>
      <c r="F7" s="13">
        <f>Estimativas!H65</f>
        <v>190919.5</v>
      </c>
      <c r="G7" s="13">
        <f>Estimativas!I65</f>
        <v>190586.25</v>
      </c>
      <c r="H7" s="13">
        <f>Estimativas!J65</f>
        <v>184339.25</v>
      </c>
      <c r="I7" s="90">
        <f>Estimativas!K65</f>
        <v>189154.5</v>
      </c>
      <c r="J7" s="305"/>
    </row>
    <row r="8" spans="1:10" s="41" customFormat="1" ht="49.5" customHeight="1">
      <c r="A8" s="189"/>
      <c r="B8" s="9" t="s">
        <v>35</v>
      </c>
      <c r="C8" s="193"/>
      <c r="D8" s="13">
        <f>Estimativas!F66</f>
        <v>179438.75</v>
      </c>
      <c r="E8" s="13">
        <f>Estimativas!G66</f>
        <v>187142.75</v>
      </c>
      <c r="F8" s="13">
        <f>Estimativas!H66</f>
        <v>192453.75</v>
      </c>
      <c r="G8" s="13">
        <f>Estimativas!I66</f>
        <v>193373.25</v>
      </c>
      <c r="H8" s="13">
        <f>Estimativas!J66</f>
        <v>191294.75</v>
      </c>
      <c r="I8" s="90">
        <f>Estimativas!K66</f>
        <v>195552.25</v>
      </c>
      <c r="J8" s="305"/>
    </row>
    <row r="9" spans="1:10" s="41" customFormat="1" ht="49.5" customHeight="1">
      <c r="A9" s="189"/>
      <c r="B9" s="9" t="s">
        <v>36</v>
      </c>
      <c r="C9" s="193" t="s">
        <v>37</v>
      </c>
      <c r="D9" s="13">
        <f>Estimativas!F67</f>
        <v>119867</v>
      </c>
      <c r="E9" s="13">
        <f>Estimativas!G67</f>
        <v>124660</v>
      </c>
      <c r="F9" s="13">
        <f>Estimativas!H67</f>
        <v>128968.5</v>
      </c>
      <c r="G9" s="13">
        <f>Estimativas!I67</f>
        <v>127065.25</v>
      </c>
      <c r="H9" s="13">
        <f>Estimativas!J67</f>
        <v>123212.25</v>
      </c>
      <c r="I9" s="90">
        <f>Estimativas!K67</f>
        <v>124621.25</v>
      </c>
      <c r="J9" s="305"/>
    </row>
    <row r="10" spans="1:10" s="41" customFormat="1" ht="49.5" customHeight="1" thickBot="1">
      <c r="A10" s="284"/>
      <c r="B10" s="93" t="s">
        <v>35</v>
      </c>
      <c r="C10" s="285"/>
      <c r="D10" s="94">
        <f>Estimativas!F68</f>
        <v>122759</v>
      </c>
      <c r="E10" s="94">
        <f>Estimativas!G68</f>
        <v>126728.25</v>
      </c>
      <c r="F10" s="94">
        <f>Estimativas!H68</f>
        <v>130844.5</v>
      </c>
      <c r="G10" s="94">
        <f>Estimativas!I68</f>
        <v>130805.25</v>
      </c>
      <c r="H10" s="94">
        <f>Estimativas!J68</f>
        <v>131345.5</v>
      </c>
      <c r="I10" s="95">
        <f>Estimativas!K68</f>
        <v>132623.25</v>
      </c>
      <c r="J10" s="305"/>
    </row>
    <row r="11" spans="1:10" ht="55.5" customHeight="1">
      <c r="A11" s="206" t="s">
        <v>50</v>
      </c>
      <c r="B11" s="177"/>
      <c r="C11" s="177"/>
      <c r="D11" s="182" t="s">
        <v>67</v>
      </c>
      <c r="E11" s="233"/>
      <c r="F11" s="233"/>
      <c r="G11" s="233"/>
      <c r="H11" s="233"/>
      <c r="I11" s="233"/>
      <c r="J11" s="234"/>
    </row>
    <row r="12" spans="1:10" ht="55.5" customHeight="1">
      <c r="A12" s="224"/>
      <c r="B12" s="225"/>
      <c r="C12" s="225"/>
      <c r="D12" s="39" t="s">
        <v>0</v>
      </c>
      <c r="E12" s="39" t="s">
        <v>1</v>
      </c>
      <c r="F12" s="39" t="s">
        <v>2</v>
      </c>
      <c r="G12" s="39" t="s">
        <v>3</v>
      </c>
      <c r="H12" s="39" t="s">
        <v>123</v>
      </c>
      <c r="I12" s="74" t="s">
        <v>126</v>
      </c>
      <c r="J12" s="75" t="s">
        <v>125</v>
      </c>
    </row>
    <row r="13" spans="1:10" s="41" customFormat="1" ht="49.5" customHeight="1">
      <c r="A13" s="189" t="s">
        <v>158</v>
      </c>
      <c r="B13" s="9" t="s">
        <v>36</v>
      </c>
      <c r="C13" s="193" t="s">
        <v>38</v>
      </c>
      <c r="D13" s="23">
        <f>Estimativas!L65</f>
        <v>4.781168457080898</v>
      </c>
      <c r="E13" s="23">
        <f>Estimativas!M65</f>
        <v>2.910883910968809</v>
      </c>
      <c r="F13" s="23">
        <f>Estimativas!N65</f>
        <v>-0.17455000667820908</v>
      </c>
      <c r="G13" s="23">
        <f>Estimativas!O65</f>
        <v>-0.7512346772130751</v>
      </c>
      <c r="H13" s="23">
        <f>Estimativas!P65</f>
        <v>2.612167511802288</v>
      </c>
      <c r="I13" s="23">
        <f>Estimativas!Q65</f>
        <v>-0.9244734037120339</v>
      </c>
      <c r="J13" s="34">
        <f>Estimativas!R65</f>
        <v>6.834355620319221</v>
      </c>
    </row>
    <row r="14" spans="1:10" s="41" customFormat="1" ht="49.5" customHeight="1">
      <c r="A14" s="189"/>
      <c r="B14" s="9" t="s">
        <v>35</v>
      </c>
      <c r="C14" s="193"/>
      <c r="D14" s="23">
        <f>Estimativas!L66</f>
        <v>4.293387019247508</v>
      </c>
      <c r="E14" s="23">
        <f>Estimativas!M66</f>
        <v>2.8379405560728266</v>
      </c>
      <c r="F14" s="23">
        <f>Estimativas!N66</f>
        <v>0.4777771282710841</v>
      </c>
      <c r="G14" s="23">
        <f>Estimativas!O66</f>
        <v>1.1268363126750947</v>
      </c>
      <c r="H14" s="23">
        <f>Estimativas!P66</f>
        <v>2.2256230241551433</v>
      </c>
      <c r="I14" s="23">
        <f>Estimativas!Q66</f>
        <v>1.6099972071211832</v>
      </c>
      <c r="J14" s="34">
        <f>Estimativas!R66</f>
        <v>8.979944410000629</v>
      </c>
    </row>
    <row r="15" spans="1:10" s="41" customFormat="1" ht="49.5" customHeight="1">
      <c r="A15" s="189"/>
      <c r="B15" s="9" t="s">
        <v>36</v>
      </c>
      <c r="C15" s="193" t="s">
        <v>37</v>
      </c>
      <c r="D15" s="23">
        <f>Estimativas!L67</f>
        <v>3.9985984466116564</v>
      </c>
      <c r="E15" s="23">
        <f>Estimativas!M67</f>
        <v>3.456200866356496</v>
      </c>
      <c r="F15" s="23">
        <f>Estimativas!N67</f>
        <v>-1.4757479539577512</v>
      </c>
      <c r="G15" s="23">
        <f>Estimativas!O67</f>
        <v>-1.9234212343658075</v>
      </c>
      <c r="H15" s="23">
        <f>Estimativas!P67</f>
        <v>1.143555125403517</v>
      </c>
      <c r="I15" s="23">
        <f>Estimativas!Q67</f>
        <v>-3.3707843388114167</v>
      </c>
      <c r="J15" s="34">
        <f>Estimativas!R67</f>
        <v>3.9662709503032634</v>
      </c>
    </row>
    <row r="16" spans="1:10" s="41" customFormat="1" ht="49.5" customHeight="1" thickBot="1">
      <c r="A16" s="190"/>
      <c r="B16" s="71" t="s">
        <v>35</v>
      </c>
      <c r="C16" s="194"/>
      <c r="D16" s="36">
        <f>Estimativas!L68</f>
        <v>3.233367818245503</v>
      </c>
      <c r="E16" s="36">
        <f>Estimativas!M68</f>
        <v>3.2480918816443882</v>
      </c>
      <c r="F16" s="36">
        <f>Estimativas!N68</f>
        <v>-0.02999743970897306</v>
      </c>
      <c r="G16" s="36">
        <f>Estimativas!O68</f>
        <v>1.3898524715177718</v>
      </c>
      <c r="H16" s="36">
        <f>Estimativas!P68</f>
        <v>0.9728159700941319</v>
      </c>
      <c r="I16" s="36">
        <f>Estimativas!Q68</f>
        <v>1.359438111651623</v>
      </c>
      <c r="J16" s="37">
        <f>Estimativas!R68</f>
        <v>8.035459721894123</v>
      </c>
    </row>
  </sheetData>
  <sheetProtection/>
  <mergeCells count="14">
    <mergeCell ref="A2:J2"/>
    <mergeCell ref="A1:J1"/>
    <mergeCell ref="A4:J4"/>
    <mergeCell ref="A3:J3"/>
    <mergeCell ref="C7:C8"/>
    <mergeCell ref="C9:C10"/>
    <mergeCell ref="D5:I5"/>
    <mergeCell ref="D11:J11"/>
    <mergeCell ref="A13:A16"/>
    <mergeCell ref="C13:C14"/>
    <mergeCell ref="A11:C12"/>
    <mergeCell ref="C15:C16"/>
    <mergeCell ref="A5:C6"/>
    <mergeCell ref="A7:A10"/>
  </mergeCells>
  <printOptions horizontalCentered="1"/>
  <pageMargins left="0" right="0" top="0.1968503937007874" bottom="0.1968503937007874" header="0.5118110236220472" footer="0.5118110236220472"/>
  <pageSetup horizontalDpi="300" verticalDpi="300" orientation="portrait" paperSize="9" scale="55" r:id="rId1"/>
</worksheet>
</file>

<file path=xl/worksheets/sheet2.xml><?xml version="1.0" encoding="utf-8"?>
<worksheet xmlns="http://schemas.openxmlformats.org/spreadsheetml/2006/main" xmlns:r="http://schemas.openxmlformats.org/officeDocument/2006/relationships">
  <dimension ref="A1:Z68"/>
  <sheetViews>
    <sheetView zoomScale="55" zoomScaleNormal="55" zoomScalePageLayoutView="0" workbookViewId="0" topLeftCell="A1">
      <selection activeCell="F8" sqref="F8:Y8"/>
    </sheetView>
  </sheetViews>
  <sheetFormatPr defaultColWidth="9.140625" defaultRowHeight="19.5" customHeight="1"/>
  <cols>
    <col min="1" max="1" width="8.140625" style="27" customWidth="1"/>
    <col min="2" max="2" width="23.421875" style="27" customWidth="1"/>
    <col min="3" max="3" width="41.57421875" style="27" customWidth="1"/>
    <col min="4" max="4" width="58.7109375" style="10" customWidth="1"/>
    <col min="5" max="5" width="21.140625" style="10" customWidth="1"/>
    <col min="6" max="11" width="12.8515625" style="27" customWidth="1"/>
    <col min="12" max="17" width="10.7109375" style="27" customWidth="1"/>
    <col min="18" max="18" width="10.7109375" style="28" customWidth="1"/>
    <col min="19" max="25" width="10.7109375" style="27" customWidth="1"/>
    <col min="26" max="16384" width="9.140625" style="27" customWidth="1"/>
  </cols>
  <sheetData>
    <row r="1" spans="1:18" s="1" customFormat="1" ht="36.75" customHeight="1">
      <c r="A1" s="211" t="str">
        <f>'Todos os Indicadores'!$A$1:$O$1</f>
        <v>Pesquisa Nacional por Amostra de Domicílios Contínua - PNAD Contínua</v>
      </c>
      <c r="B1" s="211"/>
      <c r="C1" s="211"/>
      <c r="D1" s="211"/>
      <c r="E1" s="211"/>
      <c r="F1" s="211"/>
      <c r="G1" s="211"/>
      <c r="H1" s="211"/>
      <c r="I1" s="211"/>
      <c r="J1" s="211"/>
      <c r="K1" s="211"/>
      <c r="L1" s="211"/>
      <c r="M1" s="211"/>
      <c r="N1" s="211"/>
      <c r="O1" s="211"/>
      <c r="P1" s="211"/>
      <c r="Q1" s="211"/>
      <c r="R1" s="211"/>
    </row>
    <row r="2" spans="1:18" s="43" customFormat="1" ht="26.25">
      <c r="A2" s="175" t="str">
        <f>'Todos os Indicadores'!A2:O2</f>
        <v>Divulgação em 31 de janeiro de 2018</v>
      </c>
      <c r="B2" s="175"/>
      <c r="C2" s="175"/>
      <c r="D2" s="175"/>
      <c r="E2" s="175"/>
      <c r="F2" s="175"/>
      <c r="G2" s="175"/>
      <c r="H2" s="175"/>
      <c r="I2" s="175"/>
      <c r="J2" s="175"/>
      <c r="K2" s="175"/>
      <c r="L2" s="175"/>
      <c r="M2" s="175"/>
      <c r="N2" s="175"/>
      <c r="O2" s="175"/>
      <c r="P2" s="175"/>
      <c r="Q2" s="175"/>
      <c r="R2" s="175"/>
    </row>
    <row r="3" spans="1:18" s="1" customFormat="1" ht="54" customHeight="1" thickBot="1">
      <c r="A3" s="205" t="s">
        <v>132</v>
      </c>
      <c r="B3" s="205"/>
      <c r="C3" s="205"/>
      <c r="D3" s="205"/>
      <c r="E3" s="205"/>
      <c r="F3" s="205"/>
      <c r="G3" s="205"/>
      <c r="H3" s="205"/>
      <c r="I3" s="205"/>
      <c r="J3" s="205"/>
      <c r="K3" s="205"/>
      <c r="L3" s="205"/>
      <c r="M3" s="205"/>
      <c r="N3" s="205"/>
      <c r="O3" s="205"/>
      <c r="P3" s="205"/>
      <c r="Q3" s="205"/>
      <c r="R3" s="205"/>
    </row>
    <row r="4" spans="1:25" s="1" customFormat="1" ht="68.25" customHeight="1">
      <c r="A4" s="209" t="s">
        <v>46</v>
      </c>
      <c r="B4" s="177" t="s">
        <v>50</v>
      </c>
      <c r="C4" s="177"/>
      <c r="D4" s="177"/>
      <c r="E4" s="178"/>
      <c r="F4" s="180" t="s">
        <v>129</v>
      </c>
      <c r="G4" s="181"/>
      <c r="H4" s="181"/>
      <c r="I4" s="181"/>
      <c r="J4" s="182"/>
      <c r="K4" s="183"/>
      <c r="L4" s="206" t="s">
        <v>128</v>
      </c>
      <c r="M4" s="177"/>
      <c r="N4" s="177"/>
      <c r="O4" s="177"/>
      <c r="P4" s="178"/>
      <c r="Q4" s="178"/>
      <c r="R4" s="179"/>
      <c r="S4" s="176" t="s">
        <v>137</v>
      </c>
      <c r="T4" s="177"/>
      <c r="U4" s="177"/>
      <c r="V4" s="177"/>
      <c r="W4" s="178"/>
      <c r="X4" s="178"/>
      <c r="Y4" s="179"/>
    </row>
    <row r="5" spans="1:25" s="3" customFormat="1" ht="78.75" customHeight="1" thickBot="1">
      <c r="A5" s="210"/>
      <c r="B5" s="207"/>
      <c r="C5" s="207"/>
      <c r="D5" s="207"/>
      <c r="E5" s="208"/>
      <c r="F5" s="148">
        <v>2012</v>
      </c>
      <c r="G5" s="110">
        <v>2013</v>
      </c>
      <c r="H5" s="110">
        <v>2014</v>
      </c>
      <c r="I5" s="110">
        <v>2015</v>
      </c>
      <c r="J5" s="111">
        <v>2016</v>
      </c>
      <c r="K5" s="149">
        <v>2017</v>
      </c>
      <c r="L5" s="112" t="s">
        <v>0</v>
      </c>
      <c r="M5" s="113" t="s">
        <v>1</v>
      </c>
      <c r="N5" s="113" t="s">
        <v>2</v>
      </c>
      <c r="O5" s="113" t="s">
        <v>3</v>
      </c>
      <c r="P5" s="113" t="s">
        <v>123</v>
      </c>
      <c r="Q5" s="114" t="s">
        <v>126</v>
      </c>
      <c r="R5" s="115" t="s">
        <v>125</v>
      </c>
      <c r="S5" s="147" t="s">
        <v>0</v>
      </c>
      <c r="T5" s="113" t="s">
        <v>1</v>
      </c>
      <c r="U5" s="113" t="s">
        <v>2</v>
      </c>
      <c r="V5" s="113" t="s">
        <v>3</v>
      </c>
      <c r="W5" s="113" t="s">
        <v>123</v>
      </c>
      <c r="X5" s="114" t="s">
        <v>126</v>
      </c>
      <c r="Y5" s="115" t="s">
        <v>125</v>
      </c>
    </row>
    <row r="6" spans="1:25" s="4" customFormat="1" ht="23.25" customHeight="1">
      <c r="A6" s="72">
        <v>1</v>
      </c>
      <c r="B6" s="214" t="s">
        <v>49</v>
      </c>
      <c r="C6" s="215"/>
      <c r="D6" s="186" t="s">
        <v>14</v>
      </c>
      <c r="E6" s="187"/>
      <c r="F6" s="150">
        <f>'Todos os Indicadores'!C6</f>
        <v>198655</v>
      </c>
      <c r="G6" s="120">
        <f>'Todos os Indicadores'!D6</f>
        <v>200448</v>
      </c>
      <c r="H6" s="120">
        <f>'Todos os Indicadores'!E6</f>
        <v>202186.5</v>
      </c>
      <c r="I6" s="120">
        <f>'Todos os Indicadores'!F6</f>
        <v>203870.5</v>
      </c>
      <c r="J6" s="120">
        <f>'Todos os Indicadores'!G6</f>
        <v>205500</v>
      </c>
      <c r="K6" s="151">
        <f>'Todos os Indicadores'!H6</f>
        <v>207074.75</v>
      </c>
      <c r="L6" s="116">
        <f>(G6/F6-1)*100</f>
        <v>0.9025697817824918</v>
      </c>
      <c r="M6" s="117">
        <f>(H6/G6-1)*100</f>
        <v>0.8673072318007735</v>
      </c>
      <c r="N6" s="117">
        <f>(I6/H6-1)*100</f>
        <v>0.8328943821669599</v>
      </c>
      <c r="O6" s="117">
        <f>(K6/I6-1)*100</f>
        <v>1.571708511040093</v>
      </c>
      <c r="P6" s="117">
        <f>(K6/J6-1)*100</f>
        <v>0.7663017031630082</v>
      </c>
      <c r="Q6" s="117">
        <f aca="true" t="shared" si="0" ref="Q6:Q11">(K6/H6-1)*100</f>
        <v>2.4176935650995546</v>
      </c>
      <c r="R6" s="119">
        <f>(K6/F6-1)*100</f>
        <v>4.238378092673223</v>
      </c>
      <c r="S6" s="166">
        <f>G6-F6</f>
        <v>1793</v>
      </c>
      <c r="T6" s="136">
        <f>H6-G6</f>
        <v>1738.5</v>
      </c>
      <c r="U6" s="136">
        <f>I6-H6</f>
        <v>1684</v>
      </c>
      <c r="V6" s="136">
        <f>J6-I6</f>
        <v>1629.5</v>
      </c>
      <c r="W6" s="136">
        <f>K6-J6</f>
        <v>1574.75</v>
      </c>
      <c r="X6" s="136">
        <f>K6-H6</f>
        <v>4888.25</v>
      </c>
      <c r="Y6" s="137">
        <f>K6-F6</f>
        <v>8419.75</v>
      </c>
    </row>
    <row r="7" spans="1:25" s="4" customFormat="1" ht="23.25" customHeight="1" thickBot="1">
      <c r="A7" s="72">
        <v>2</v>
      </c>
      <c r="B7" s="216"/>
      <c r="C7" s="217"/>
      <c r="D7" s="184" t="s">
        <v>61</v>
      </c>
      <c r="E7" s="185"/>
      <c r="F7" s="152">
        <f>'Todos os Indicadores'!C7</f>
        <v>157267</v>
      </c>
      <c r="G7" s="121">
        <f>'Todos os Indicadores'!D7</f>
        <v>159510.5</v>
      </c>
      <c r="H7" s="121">
        <f>'Todos os Indicadores'!E7</f>
        <v>162028.75</v>
      </c>
      <c r="I7" s="121">
        <f>'Todos os Indicadores'!F7</f>
        <v>164344</v>
      </c>
      <c r="J7" s="121">
        <f>'Todos os Indicadores'!G7</f>
        <v>166371</v>
      </c>
      <c r="K7" s="153">
        <f>'Todos os Indicadores'!H7</f>
        <v>168361.75</v>
      </c>
      <c r="L7" s="18">
        <f aca="true" t="shared" si="1" ref="L7:L18">(G7/F7-1)*100</f>
        <v>1.4265548398583405</v>
      </c>
      <c r="M7" s="19">
        <f aca="true" t="shared" si="2" ref="M7:M18">(H7/G7-1)*100</f>
        <v>1.5787361960497792</v>
      </c>
      <c r="N7" s="19">
        <f aca="true" t="shared" si="3" ref="N7:N18">(I7/H7-1)*100</f>
        <v>1.428913078697458</v>
      </c>
      <c r="O7" s="19">
        <f aca="true" t="shared" si="4" ref="O7:O18">(K7/I7-1)*100</f>
        <v>2.4447196125200854</v>
      </c>
      <c r="P7" s="19">
        <f aca="true" t="shared" si="5" ref="P7:P34">(K7/J7-1)*100</f>
        <v>1.1965727200052845</v>
      </c>
      <c r="Q7" s="19">
        <f t="shared" si="0"/>
        <v>3.9085656094983046</v>
      </c>
      <c r="R7" s="20">
        <f aca="true" t="shared" si="6" ref="R7:R65">(K7/F7-1)*100</f>
        <v>7.054722223988508</v>
      </c>
      <c r="S7" s="167">
        <f aca="true" t="shared" si="7" ref="S7:S34">G7-F7</f>
        <v>2243.5</v>
      </c>
      <c r="T7" s="142">
        <f aca="true" t="shared" si="8" ref="T7:T34">H7-G7</f>
        <v>2518.25</v>
      </c>
      <c r="U7" s="142">
        <f aca="true" t="shared" si="9" ref="U7:U34">I7-H7</f>
        <v>2315.25</v>
      </c>
      <c r="V7" s="142">
        <f aca="true" t="shared" si="10" ref="V7:V34">J7-I7</f>
        <v>2027</v>
      </c>
      <c r="W7" s="142">
        <f aca="true" t="shared" si="11" ref="W7:W34">K7-J7</f>
        <v>1990.75</v>
      </c>
      <c r="X7" s="142">
        <f aca="true" t="shared" si="12" ref="X7:X34">K7-H7</f>
        <v>6333</v>
      </c>
      <c r="Y7" s="143">
        <f aca="true" t="shared" si="13" ref="Y7:Y34">K7-F7</f>
        <v>11094.75</v>
      </c>
    </row>
    <row r="8" spans="1:25" s="4" customFormat="1" ht="23.25" customHeight="1">
      <c r="A8" s="72">
        <v>3</v>
      </c>
      <c r="B8" s="218" t="s">
        <v>63</v>
      </c>
      <c r="C8" s="221" t="s">
        <v>62</v>
      </c>
      <c r="D8" s="186" t="s">
        <v>6</v>
      </c>
      <c r="E8" s="141" t="s">
        <v>4</v>
      </c>
      <c r="F8" s="150">
        <f>'Todos os Indicadores'!C8</f>
        <v>96596.25</v>
      </c>
      <c r="G8" s="120">
        <f>'Todos os Indicadores'!D8</f>
        <v>97732.75</v>
      </c>
      <c r="H8" s="120">
        <f>'Todos os Indicadores'!E8</f>
        <v>98854.75</v>
      </c>
      <c r="I8" s="120">
        <f>'Todos os Indicadores'!F8</f>
        <v>100727.5</v>
      </c>
      <c r="J8" s="120">
        <f>'Todos os Indicadores'!G8</f>
        <v>102143.25</v>
      </c>
      <c r="K8" s="151">
        <f>'Todos os Indicadores'!H8</f>
        <v>103880.5</v>
      </c>
      <c r="L8" s="116">
        <f t="shared" si="1"/>
        <v>1.1765467085937509</v>
      </c>
      <c r="M8" s="117">
        <f t="shared" si="2"/>
        <v>1.1480286802530326</v>
      </c>
      <c r="N8" s="117">
        <f t="shared" si="3"/>
        <v>1.8944461444695415</v>
      </c>
      <c r="O8" s="117">
        <f t="shared" si="4"/>
        <v>3.130227594251811</v>
      </c>
      <c r="P8" s="117">
        <f t="shared" si="5"/>
        <v>1.700797654274755</v>
      </c>
      <c r="Q8" s="117">
        <f t="shared" si="0"/>
        <v>5.083974214693776</v>
      </c>
      <c r="R8" s="119">
        <f t="shared" si="6"/>
        <v>7.540924207720279</v>
      </c>
      <c r="S8" s="166">
        <f t="shared" si="7"/>
        <v>1136.5</v>
      </c>
      <c r="T8" s="136">
        <f t="shared" si="8"/>
        <v>1122</v>
      </c>
      <c r="U8" s="136">
        <f t="shared" si="9"/>
        <v>1872.75</v>
      </c>
      <c r="V8" s="136">
        <f t="shared" si="10"/>
        <v>1415.75</v>
      </c>
      <c r="W8" s="136">
        <f t="shared" si="11"/>
        <v>1737.25</v>
      </c>
      <c r="X8" s="136">
        <f t="shared" si="12"/>
        <v>5025.75</v>
      </c>
      <c r="Y8" s="137">
        <f t="shared" si="13"/>
        <v>7284.25</v>
      </c>
    </row>
    <row r="9" spans="1:25" s="4" customFormat="1" ht="23.25" customHeight="1">
      <c r="A9" s="72">
        <v>4</v>
      </c>
      <c r="B9" s="219"/>
      <c r="C9" s="222"/>
      <c r="D9" s="195"/>
      <c r="E9" s="26" t="s">
        <v>7</v>
      </c>
      <c r="F9" s="154">
        <f>'Todos os Indicadores'!C9</f>
        <v>89496.5</v>
      </c>
      <c r="G9" s="108">
        <f>'Todos os Indicadores'!D9</f>
        <v>90764</v>
      </c>
      <c r="H9" s="108">
        <f>'Todos os Indicadores'!E9</f>
        <v>92112</v>
      </c>
      <c r="I9" s="108">
        <f>'Todos os Indicadores'!F9</f>
        <v>92142.25</v>
      </c>
      <c r="J9" s="108">
        <f>'Todos os Indicadores'!G9</f>
        <v>90383.5</v>
      </c>
      <c r="K9" s="155">
        <f>'Todos os Indicadores'!H9</f>
        <v>90647</v>
      </c>
      <c r="L9" s="16">
        <f t="shared" si="1"/>
        <v>1.4162565016508921</v>
      </c>
      <c r="M9" s="14">
        <f t="shared" si="2"/>
        <v>1.4851703318496279</v>
      </c>
      <c r="N9" s="14">
        <f t="shared" si="3"/>
        <v>0.0328404550981487</v>
      </c>
      <c r="O9" s="14">
        <f t="shared" si="4"/>
        <v>-1.622762630606478</v>
      </c>
      <c r="P9" s="14">
        <f t="shared" si="5"/>
        <v>0.29153551256591026</v>
      </c>
      <c r="Q9" s="14">
        <f t="shared" si="0"/>
        <v>-1.5904550981413967</v>
      </c>
      <c r="R9" s="17">
        <f t="shared" si="6"/>
        <v>1.2855251322677397</v>
      </c>
      <c r="S9" s="168">
        <f t="shared" si="7"/>
        <v>1267.5</v>
      </c>
      <c r="T9" s="138">
        <f t="shared" si="8"/>
        <v>1348</v>
      </c>
      <c r="U9" s="138">
        <f t="shared" si="9"/>
        <v>30.25</v>
      </c>
      <c r="V9" s="138">
        <f t="shared" si="10"/>
        <v>-1758.75</v>
      </c>
      <c r="W9" s="138">
        <f t="shared" si="11"/>
        <v>263.5</v>
      </c>
      <c r="X9" s="138">
        <f t="shared" si="12"/>
        <v>-1465</v>
      </c>
      <c r="Y9" s="139">
        <f t="shared" si="13"/>
        <v>1150.5</v>
      </c>
    </row>
    <row r="10" spans="1:26" s="4" customFormat="1" ht="23.25" customHeight="1">
      <c r="A10" s="72">
        <v>5</v>
      </c>
      <c r="B10" s="219"/>
      <c r="C10" s="222"/>
      <c r="D10" s="195"/>
      <c r="E10" s="26" t="s">
        <v>8</v>
      </c>
      <c r="F10" s="154">
        <f>'Todos os Indicadores'!C10</f>
        <v>7099.5</v>
      </c>
      <c r="G10" s="108">
        <f>'Todos os Indicadores'!D10</f>
        <v>6968.5</v>
      </c>
      <c r="H10" s="108">
        <f>'Todos os Indicadores'!E10</f>
        <v>6743.25</v>
      </c>
      <c r="I10" s="108">
        <f>'Todos os Indicadores'!F10</f>
        <v>8585</v>
      </c>
      <c r="J10" s="108">
        <f>'Todos os Indicadores'!G10</f>
        <v>11759.75</v>
      </c>
      <c r="K10" s="155">
        <f>'Todos os Indicadores'!H10</f>
        <v>13233.5</v>
      </c>
      <c r="L10" s="16">
        <f t="shared" si="1"/>
        <v>-1.8452003662229766</v>
      </c>
      <c r="M10" s="14">
        <f t="shared" si="2"/>
        <v>-3.2324029561598633</v>
      </c>
      <c r="N10" s="14">
        <f t="shared" si="3"/>
        <v>27.312497682868052</v>
      </c>
      <c r="O10" s="14">
        <f t="shared" si="4"/>
        <v>54.146767617938266</v>
      </c>
      <c r="P10" s="14">
        <f t="shared" si="5"/>
        <v>12.532154169944087</v>
      </c>
      <c r="Q10" s="14">
        <f t="shared" si="0"/>
        <v>96.24809995180365</v>
      </c>
      <c r="R10" s="17">
        <f t="shared" si="6"/>
        <v>86.40045073596731</v>
      </c>
      <c r="S10" s="168">
        <f t="shared" si="7"/>
        <v>-131</v>
      </c>
      <c r="T10" s="138">
        <f t="shared" si="8"/>
        <v>-225.25</v>
      </c>
      <c r="U10" s="138">
        <f t="shared" si="9"/>
        <v>1841.75</v>
      </c>
      <c r="V10" s="138">
        <f t="shared" si="10"/>
        <v>3174.75</v>
      </c>
      <c r="W10" s="138">
        <f t="shared" si="11"/>
        <v>1473.75</v>
      </c>
      <c r="X10" s="138">
        <f t="shared" si="12"/>
        <v>6490.25</v>
      </c>
      <c r="Y10" s="139">
        <f t="shared" si="13"/>
        <v>6134</v>
      </c>
      <c r="Z10" s="316"/>
    </row>
    <row r="11" spans="1:25" s="4" customFormat="1" ht="23.25" customHeight="1" thickBot="1">
      <c r="A11" s="72">
        <v>6</v>
      </c>
      <c r="B11" s="219"/>
      <c r="C11" s="223"/>
      <c r="D11" s="184" t="s">
        <v>9</v>
      </c>
      <c r="E11" s="185"/>
      <c r="F11" s="152">
        <f>'Todos os Indicadores'!C11</f>
        <v>60671</v>
      </c>
      <c r="G11" s="121">
        <f>'Todos os Indicadores'!D11</f>
        <v>61778</v>
      </c>
      <c r="H11" s="121">
        <f>'Todos os Indicadores'!E11</f>
        <v>63173.5</v>
      </c>
      <c r="I11" s="121">
        <f>'Todos os Indicadores'!F11</f>
        <v>63616.75</v>
      </c>
      <c r="J11" s="121">
        <f>'Todos os Indicadores'!G11</f>
        <v>64227.75</v>
      </c>
      <c r="K11" s="153">
        <f>'Todos os Indicadores'!H11</f>
        <v>64481.75</v>
      </c>
      <c r="L11" s="18">
        <f t="shared" si="1"/>
        <v>1.8245949465148126</v>
      </c>
      <c r="M11" s="19">
        <f t="shared" si="2"/>
        <v>2.258894752177154</v>
      </c>
      <c r="N11" s="19">
        <f t="shared" si="3"/>
        <v>0.7016391366633234</v>
      </c>
      <c r="O11" s="19">
        <f t="shared" si="4"/>
        <v>1.3597047947278007</v>
      </c>
      <c r="P11" s="19">
        <f t="shared" si="5"/>
        <v>0.3954676911459565</v>
      </c>
      <c r="Q11" s="19">
        <f t="shared" si="0"/>
        <v>2.0708841523740196</v>
      </c>
      <c r="R11" s="20">
        <f t="shared" si="6"/>
        <v>6.281007400570293</v>
      </c>
      <c r="S11" s="167">
        <f t="shared" si="7"/>
        <v>1107</v>
      </c>
      <c r="T11" s="142">
        <f t="shared" si="8"/>
        <v>1395.5</v>
      </c>
      <c r="U11" s="142">
        <f t="shared" si="9"/>
        <v>443.25</v>
      </c>
      <c r="V11" s="142">
        <f t="shared" si="10"/>
        <v>611</v>
      </c>
      <c r="W11" s="142">
        <f t="shared" si="11"/>
        <v>254</v>
      </c>
      <c r="X11" s="142">
        <f t="shared" si="12"/>
        <v>1308.25</v>
      </c>
      <c r="Y11" s="143">
        <f t="shared" si="13"/>
        <v>3810.75</v>
      </c>
    </row>
    <row r="12" spans="1:25" s="4" customFormat="1" ht="27" customHeight="1">
      <c r="A12" s="72">
        <v>24</v>
      </c>
      <c r="B12" s="219"/>
      <c r="C12" s="188" t="s">
        <v>66</v>
      </c>
      <c r="D12" s="186" t="s">
        <v>10</v>
      </c>
      <c r="E12" s="204"/>
      <c r="F12" s="156">
        <f>'Todos os Indicadores'!C29</f>
        <v>61.425</v>
      </c>
      <c r="G12" s="144">
        <f>'Todos os Indicadores'!D29</f>
        <v>61.3</v>
      </c>
      <c r="H12" s="144">
        <f>'Todos os Indicadores'!E29</f>
        <v>61</v>
      </c>
      <c r="I12" s="144">
        <f>'Todos os Indicadores'!F29</f>
        <v>61.275</v>
      </c>
      <c r="J12" s="144">
        <f>'Todos os Indicadores'!G29</f>
        <v>61.4</v>
      </c>
      <c r="K12" s="157">
        <f>'Todos os Indicadores'!H29</f>
        <v>61.72500000000001</v>
      </c>
      <c r="L12" s="116">
        <f aca="true" t="shared" si="14" ref="L12:O15">G12-F12</f>
        <v>-0.125</v>
      </c>
      <c r="M12" s="117">
        <f t="shared" si="14"/>
        <v>-0.29999999999999716</v>
      </c>
      <c r="N12" s="117">
        <f t="shared" si="14"/>
        <v>0.2749999999999986</v>
      </c>
      <c r="O12" s="117">
        <f t="shared" si="14"/>
        <v>0.125</v>
      </c>
      <c r="P12" s="117">
        <f t="shared" si="5"/>
        <v>0.5293159609120579</v>
      </c>
      <c r="Q12" s="117">
        <f>K12-H12</f>
        <v>0.7250000000000085</v>
      </c>
      <c r="R12" s="119">
        <f>K12-F12</f>
        <v>0.30000000000001137</v>
      </c>
      <c r="S12" s="166">
        <f t="shared" si="7"/>
        <v>-0.125</v>
      </c>
      <c r="T12" s="136">
        <f t="shared" si="8"/>
        <v>-0.29999999999999716</v>
      </c>
      <c r="U12" s="136">
        <f t="shared" si="9"/>
        <v>0.2749999999999986</v>
      </c>
      <c r="V12" s="136">
        <f t="shared" si="10"/>
        <v>0.125</v>
      </c>
      <c r="W12" s="136">
        <f t="shared" si="11"/>
        <v>0.32500000000000995</v>
      </c>
      <c r="X12" s="136">
        <f t="shared" si="12"/>
        <v>0.7250000000000085</v>
      </c>
      <c r="Y12" s="137">
        <f t="shared" si="13"/>
        <v>0.30000000000001137</v>
      </c>
    </row>
    <row r="13" spans="1:25" s="4" customFormat="1" ht="27" customHeight="1">
      <c r="A13" s="72">
        <v>25</v>
      </c>
      <c r="B13" s="219"/>
      <c r="C13" s="189"/>
      <c r="D13" s="195" t="s">
        <v>11</v>
      </c>
      <c r="E13" s="200"/>
      <c r="F13" s="158">
        <f>'Todos os Indicadores'!C30</f>
        <v>56.925000000000004</v>
      </c>
      <c r="G13" s="107">
        <f>'Todos os Indicadores'!D30</f>
        <v>56.89999999999999</v>
      </c>
      <c r="H13" s="107">
        <f>'Todos os Indicadores'!E30</f>
        <v>56.85</v>
      </c>
      <c r="I13" s="107">
        <f>'Todos os Indicadores'!F30</f>
        <v>56.075</v>
      </c>
      <c r="J13" s="107">
        <f>'Todos os Indicadores'!G30</f>
        <v>54.325</v>
      </c>
      <c r="K13" s="159">
        <f>'Todos os Indicadores'!H30</f>
        <v>53.85</v>
      </c>
      <c r="L13" s="16">
        <f t="shared" si="14"/>
        <v>-0.02500000000001279</v>
      </c>
      <c r="M13" s="14">
        <f t="shared" si="14"/>
        <v>-0.04999999999999005</v>
      </c>
      <c r="N13" s="14">
        <f t="shared" si="14"/>
        <v>-0.7749999999999986</v>
      </c>
      <c r="O13" s="14">
        <f t="shared" si="14"/>
        <v>-1.75</v>
      </c>
      <c r="P13" s="14">
        <f>(K13/J13-1)*100</f>
        <v>-0.8743672342383824</v>
      </c>
      <c r="Q13" s="14">
        <f>K13-H13</f>
        <v>-3</v>
      </c>
      <c r="R13" s="17">
        <f>K13-F13</f>
        <v>-3.075000000000003</v>
      </c>
      <c r="S13" s="168">
        <f t="shared" si="7"/>
        <v>-0.02500000000001279</v>
      </c>
      <c r="T13" s="138">
        <f t="shared" si="8"/>
        <v>-0.04999999999999005</v>
      </c>
      <c r="U13" s="138">
        <f t="shared" si="9"/>
        <v>-0.7749999999999986</v>
      </c>
      <c r="V13" s="138">
        <f t="shared" si="10"/>
        <v>-1.75</v>
      </c>
      <c r="W13" s="138">
        <f t="shared" si="11"/>
        <v>-0.4750000000000014</v>
      </c>
      <c r="X13" s="138">
        <f t="shared" si="12"/>
        <v>-3</v>
      </c>
      <c r="Y13" s="139">
        <f t="shared" si="13"/>
        <v>-3.075000000000003</v>
      </c>
    </row>
    <row r="14" spans="1:25" s="4" customFormat="1" ht="27" customHeight="1">
      <c r="A14" s="72">
        <v>26</v>
      </c>
      <c r="B14" s="219"/>
      <c r="C14" s="189"/>
      <c r="D14" s="195" t="s">
        <v>12</v>
      </c>
      <c r="E14" s="200"/>
      <c r="F14" s="158">
        <f>'Todos os Indicadores'!C31</f>
        <v>4.525</v>
      </c>
      <c r="G14" s="107">
        <f>'Todos os Indicadores'!D31</f>
        <v>4.4</v>
      </c>
      <c r="H14" s="107">
        <f>'Todos os Indicadores'!E31</f>
        <v>4.175000000000001</v>
      </c>
      <c r="I14" s="107">
        <f>'Todos os Indicadores'!F31</f>
        <v>5.225</v>
      </c>
      <c r="J14" s="107">
        <f>'Todos os Indicadores'!G31</f>
        <v>7.074999999999999</v>
      </c>
      <c r="K14" s="159">
        <f>'Todos os Indicadores'!H31</f>
        <v>7.875</v>
      </c>
      <c r="L14" s="16">
        <f t="shared" si="14"/>
        <v>-0.125</v>
      </c>
      <c r="M14" s="14">
        <f t="shared" si="14"/>
        <v>-0.22499999999999964</v>
      </c>
      <c r="N14" s="14">
        <f t="shared" si="14"/>
        <v>1.049999999999999</v>
      </c>
      <c r="O14" s="14">
        <f t="shared" si="14"/>
        <v>1.8499999999999996</v>
      </c>
      <c r="P14" s="14">
        <f>(K14/J14-1)*100</f>
        <v>11.30742049469966</v>
      </c>
      <c r="Q14" s="14">
        <f>K14-H14</f>
        <v>3.6999999999999993</v>
      </c>
      <c r="R14" s="17">
        <f>K14-F14</f>
        <v>3.3499999999999996</v>
      </c>
      <c r="S14" s="168">
        <f t="shared" si="7"/>
        <v>-0.125</v>
      </c>
      <c r="T14" s="138">
        <f t="shared" si="8"/>
        <v>-0.22499999999999964</v>
      </c>
      <c r="U14" s="138">
        <f t="shared" si="9"/>
        <v>1.049999999999999</v>
      </c>
      <c r="V14" s="138">
        <f t="shared" si="10"/>
        <v>1.8499999999999996</v>
      </c>
      <c r="W14" s="138">
        <f t="shared" si="11"/>
        <v>0.8000000000000007</v>
      </c>
      <c r="X14" s="138">
        <f t="shared" si="12"/>
        <v>3.6999999999999993</v>
      </c>
      <c r="Y14" s="139">
        <f t="shared" si="13"/>
        <v>3.3499999999999996</v>
      </c>
    </row>
    <row r="15" spans="1:25" s="4" customFormat="1" ht="27" customHeight="1" thickBot="1">
      <c r="A15" s="72">
        <v>27</v>
      </c>
      <c r="B15" s="220"/>
      <c r="C15" s="190"/>
      <c r="D15" s="184" t="s">
        <v>13</v>
      </c>
      <c r="E15" s="203"/>
      <c r="F15" s="160">
        <f>'Todos os Indicadores'!C32</f>
        <v>7.35</v>
      </c>
      <c r="G15" s="122">
        <f>'Todos os Indicadores'!D32</f>
        <v>7.125</v>
      </c>
      <c r="H15" s="122">
        <f>'Todos os Indicadores'!E32</f>
        <v>6.825</v>
      </c>
      <c r="I15" s="122">
        <f>'Todos os Indicadores'!F32</f>
        <v>8.525</v>
      </c>
      <c r="J15" s="122">
        <f>'Todos os Indicadores'!G32</f>
        <v>11.5</v>
      </c>
      <c r="K15" s="161">
        <f>'Todos os Indicadores'!H32</f>
        <v>12.725000000000001</v>
      </c>
      <c r="L15" s="18">
        <f t="shared" si="14"/>
        <v>-0.22499999999999964</v>
      </c>
      <c r="M15" s="19">
        <f t="shared" si="14"/>
        <v>-0.2999999999999998</v>
      </c>
      <c r="N15" s="19">
        <f t="shared" si="14"/>
        <v>1.7000000000000002</v>
      </c>
      <c r="O15" s="19">
        <f t="shared" si="14"/>
        <v>2.9749999999999996</v>
      </c>
      <c r="P15" s="19">
        <f>(K15/J15-1)*100</f>
        <v>10.652173913043494</v>
      </c>
      <c r="Q15" s="19">
        <f>K15-H15</f>
        <v>5.900000000000001</v>
      </c>
      <c r="R15" s="20">
        <f>K15-F15</f>
        <v>5.375000000000002</v>
      </c>
      <c r="S15" s="167">
        <f t="shared" si="7"/>
        <v>-0.22499999999999964</v>
      </c>
      <c r="T15" s="142">
        <f t="shared" si="8"/>
        <v>-0.2999999999999998</v>
      </c>
      <c r="U15" s="142">
        <f t="shared" si="9"/>
        <v>1.7000000000000002</v>
      </c>
      <c r="V15" s="142">
        <f t="shared" si="10"/>
        <v>2.9749999999999996</v>
      </c>
      <c r="W15" s="142">
        <f t="shared" si="11"/>
        <v>1.2250000000000014</v>
      </c>
      <c r="X15" s="142">
        <f t="shared" si="12"/>
        <v>5.900000000000001</v>
      </c>
      <c r="Y15" s="143">
        <f t="shared" si="13"/>
        <v>5.375000000000002</v>
      </c>
    </row>
    <row r="16" spans="1:25" s="4" customFormat="1" ht="33.75" customHeight="1">
      <c r="A16" s="72">
        <v>7</v>
      </c>
      <c r="B16" s="197" t="s">
        <v>64</v>
      </c>
      <c r="C16" s="188" t="s">
        <v>59</v>
      </c>
      <c r="D16" s="186" t="s">
        <v>133</v>
      </c>
      <c r="E16" s="140" t="s">
        <v>16</v>
      </c>
      <c r="F16" s="150">
        <f>'Todos os Indicadores'!C12</f>
        <v>34308.25</v>
      </c>
      <c r="G16" s="120">
        <f>'Todos os Indicadores'!D12</f>
        <v>35352.5</v>
      </c>
      <c r="H16" s="120">
        <f>'Todos os Indicadores'!E12</f>
        <v>36609.5</v>
      </c>
      <c r="I16" s="120">
        <f>'Todos os Indicadores'!F12</f>
        <v>35698.5</v>
      </c>
      <c r="J16" s="120">
        <f>'Todos os Indicadores'!G12</f>
        <v>34292.5</v>
      </c>
      <c r="K16" s="151">
        <f>'Todos os Indicadores'!H12</f>
        <v>33339.5</v>
      </c>
      <c r="L16" s="116">
        <f aca="true" t="shared" si="15" ref="L16:N17">(G16/F16-1)*100</f>
        <v>3.043728549255653</v>
      </c>
      <c r="M16" s="117">
        <f t="shared" si="15"/>
        <v>3.5556184145392855</v>
      </c>
      <c r="N16" s="117">
        <f t="shared" si="15"/>
        <v>-2.4884251355522524</v>
      </c>
      <c r="O16" s="117">
        <f>(K16/I16-1)*100</f>
        <v>-6.608120789388905</v>
      </c>
      <c r="P16" s="117">
        <f t="shared" si="5"/>
        <v>-2.77903331632281</v>
      </c>
      <c r="Q16" s="117">
        <f aca="true" t="shared" si="16" ref="Q16:Q34">(K16/H16-1)*100</f>
        <v>-8.932107786230347</v>
      </c>
      <c r="R16" s="119">
        <f t="shared" si="6"/>
        <v>-2.823664861950115</v>
      </c>
      <c r="S16" s="166">
        <f t="shared" si="7"/>
        <v>1044.25</v>
      </c>
      <c r="T16" s="136">
        <f t="shared" si="8"/>
        <v>1257</v>
      </c>
      <c r="U16" s="136">
        <f t="shared" si="9"/>
        <v>-911</v>
      </c>
      <c r="V16" s="136">
        <f t="shared" si="10"/>
        <v>-1406</v>
      </c>
      <c r="W16" s="136">
        <f t="shared" si="11"/>
        <v>-953</v>
      </c>
      <c r="X16" s="136">
        <f t="shared" si="12"/>
        <v>-3270</v>
      </c>
      <c r="Y16" s="137">
        <f t="shared" si="13"/>
        <v>-968.75</v>
      </c>
    </row>
    <row r="17" spans="1:25" s="4" customFormat="1" ht="33.75" customHeight="1">
      <c r="A17" s="72">
        <v>8</v>
      </c>
      <c r="B17" s="198"/>
      <c r="C17" s="189"/>
      <c r="D17" s="195"/>
      <c r="E17" s="124" t="s">
        <v>17</v>
      </c>
      <c r="F17" s="154">
        <f>'Todos os Indicadores'!C13</f>
        <v>11083.75</v>
      </c>
      <c r="G17" s="108">
        <f>'Todos os Indicadores'!D13</f>
        <v>10835</v>
      </c>
      <c r="H17" s="108">
        <f>'Todos os Indicadores'!E13</f>
        <v>10377.5</v>
      </c>
      <c r="I17" s="108">
        <f>'Todos os Indicadores'!F13</f>
        <v>10081</v>
      </c>
      <c r="J17" s="108">
        <f>'Todos os Indicadores'!G13</f>
        <v>10147.25</v>
      </c>
      <c r="K17" s="155">
        <f>'Todos os Indicadores'!H13</f>
        <v>10707.25</v>
      </c>
      <c r="L17" s="16">
        <f t="shared" si="15"/>
        <v>-2.2442765309574786</v>
      </c>
      <c r="M17" s="14">
        <f t="shared" si="15"/>
        <v>-4.222427318874022</v>
      </c>
      <c r="N17" s="14">
        <f t="shared" si="15"/>
        <v>-2.857142857142858</v>
      </c>
      <c r="O17" s="14">
        <f>(K17/I17-1)*100</f>
        <v>6.212181331217148</v>
      </c>
      <c r="P17" s="14">
        <f t="shared" si="5"/>
        <v>5.5187366035132746</v>
      </c>
      <c r="Q17" s="14">
        <f t="shared" si="16"/>
        <v>3.1775475788966556</v>
      </c>
      <c r="R17" s="17">
        <f t="shared" si="6"/>
        <v>-3.3968647795195706</v>
      </c>
      <c r="S17" s="168">
        <f t="shared" si="7"/>
        <v>-248.75</v>
      </c>
      <c r="T17" s="138">
        <f t="shared" si="8"/>
        <v>-457.5</v>
      </c>
      <c r="U17" s="138">
        <f t="shared" si="9"/>
        <v>-296.5</v>
      </c>
      <c r="V17" s="138">
        <f t="shared" si="10"/>
        <v>66.25</v>
      </c>
      <c r="W17" s="138">
        <f t="shared" si="11"/>
        <v>560</v>
      </c>
      <c r="X17" s="138">
        <f t="shared" si="12"/>
        <v>329.75</v>
      </c>
      <c r="Y17" s="139">
        <f t="shared" si="13"/>
        <v>-376.5</v>
      </c>
    </row>
    <row r="18" spans="1:25" s="4" customFormat="1" ht="28.5" customHeight="1">
      <c r="A18" s="72">
        <v>9</v>
      </c>
      <c r="B18" s="198"/>
      <c r="C18" s="189"/>
      <c r="D18" s="195" t="s">
        <v>19</v>
      </c>
      <c r="E18" s="200"/>
      <c r="F18" s="154">
        <f>'Todos os Indicadores'!C14</f>
        <v>6135.5</v>
      </c>
      <c r="G18" s="108">
        <f>'Todos os Indicadores'!D14</f>
        <v>5985.5</v>
      </c>
      <c r="H18" s="108">
        <f>'Todos os Indicadores'!E14</f>
        <v>5973</v>
      </c>
      <c r="I18" s="108">
        <f>'Todos os Indicadores'!F14</f>
        <v>6078</v>
      </c>
      <c r="J18" s="108">
        <f>'Todos os Indicadores'!G14</f>
        <v>6169.5</v>
      </c>
      <c r="K18" s="155">
        <f>'Todos os Indicadores'!H14</f>
        <v>6177.25</v>
      </c>
      <c r="L18" s="16">
        <f t="shared" si="1"/>
        <v>-2.4447885257925184</v>
      </c>
      <c r="M18" s="14">
        <f t="shared" si="2"/>
        <v>-0.20883802522763117</v>
      </c>
      <c r="N18" s="14">
        <f t="shared" si="3"/>
        <v>1.7579105976895937</v>
      </c>
      <c r="O18" s="14">
        <f t="shared" si="4"/>
        <v>1.632938466600864</v>
      </c>
      <c r="P18" s="14">
        <f t="shared" si="5"/>
        <v>0.1256179593159823</v>
      </c>
      <c r="Q18" s="14">
        <f t="shared" si="16"/>
        <v>3.419554662648583</v>
      </c>
      <c r="R18" s="17">
        <f t="shared" si="6"/>
        <v>0.6804661396789147</v>
      </c>
      <c r="S18" s="168">
        <f t="shared" si="7"/>
        <v>-150</v>
      </c>
      <c r="T18" s="138">
        <f t="shared" si="8"/>
        <v>-12.5</v>
      </c>
      <c r="U18" s="138">
        <f t="shared" si="9"/>
        <v>105</v>
      </c>
      <c r="V18" s="138">
        <f t="shared" si="10"/>
        <v>91.5</v>
      </c>
      <c r="W18" s="138">
        <f t="shared" si="11"/>
        <v>7.75</v>
      </c>
      <c r="X18" s="138">
        <f t="shared" si="12"/>
        <v>204.25</v>
      </c>
      <c r="Y18" s="139">
        <f t="shared" si="13"/>
        <v>41.75</v>
      </c>
    </row>
    <row r="19" spans="1:25" s="4" customFormat="1" ht="28.5" customHeight="1">
      <c r="A19" s="72">
        <v>10</v>
      </c>
      <c r="B19" s="198"/>
      <c r="C19" s="189"/>
      <c r="D19" s="195" t="s">
        <v>15</v>
      </c>
      <c r="E19" s="200"/>
      <c r="F19" s="154">
        <f>'Todos os Indicadores'!C15</f>
        <v>11172.75</v>
      </c>
      <c r="G19" s="108">
        <f>'Todos os Indicadores'!D15</f>
        <v>11174.25</v>
      </c>
      <c r="H19" s="108">
        <f>'Todos os Indicadores'!E15</f>
        <v>11437.75</v>
      </c>
      <c r="I19" s="108">
        <f>'Todos os Indicadores'!F15</f>
        <v>11418</v>
      </c>
      <c r="J19" s="108">
        <f>'Todos os Indicadores'!G15</f>
        <v>11213.5</v>
      </c>
      <c r="K19" s="155">
        <f>'Todos os Indicadores'!H15</f>
        <v>11283.25</v>
      </c>
      <c r="L19" s="16">
        <f aca="true" t="shared" si="17" ref="L19:L68">(G19/F19-1)*100</f>
        <v>0.013425521917165284</v>
      </c>
      <c r="M19" s="14">
        <f aca="true" t="shared" si="18" ref="M19:M68">(H19/G19-1)*100</f>
        <v>2.3581000962033194</v>
      </c>
      <c r="N19" s="14">
        <f aca="true" t="shared" si="19" ref="N19:N68">(I19/H19-1)*100</f>
        <v>-0.17267382133724363</v>
      </c>
      <c r="O19" s="14">
        <f aca="true" t="shared" si="20" ref="O19:O68">(K19/I19-1)*100</f>
        <v>-1.1801541425818907</v>
      </c>
      <c r="P19" s="14">
        <f t="shared" si="5"/>
        <v>0.6220181031792116</v>
      </c>
      <c r="Q19" s="14">
        <f t="shared" si="16"/>
        <v>-1.3507901466634609</v>
      </c>
      <c r="R19" s="17">
        <f t="shared" si="6"/>
        <v>0.9890134478977908</v>
      </c>
      <c r="S19" s="168">
        <f t="shared" si="7"/>
        <v>1.5</v>
      </c>
      <c r="T19" s="138">
        <f t="shared" si="8"/>
        <v>263.5</v>
      </c>
      <c r="U19" s="138">
        <f t="shared" si="9"/>
        <v>-19.75</v>
      </c>
      <c r="V19" s="138">
        <f t="shared" si="10"/>
        <v>-204.5</v>
      </c>
      <c r="W19" s="138">
        <f t="shared" si="11"/>
        <v>69.75</v>
      </c>
      <c r="X19" s="138">
        <f t="shared" si="12"/>
        <v>-154.5</v>
      </c>
      <c r="Y19" s="139">
        <f t="shared" si="13"/>
        <v>110.5</v>
      </c>
    </row>
    <row r="20" spans="1:25" s="4" customFormat="1" ht="28.5" customHeight="1">
      <c r="A20" s="72">
        <v>11</v>
      </c>
      <c r="B20" s="198"/>
      <c r="C20" s="189"/>
      <c r="D20" s="195" t="s">
        <v>20</v>
      </c>
      <c r="E20" s="200"/>
      <c r="F20" s="154">
        <f>'Todos os Indicadores'!C16</f>
        <v>3556</v>
      </c>
      <c r="G20" s="108">
        <f>'Todos os Indicadores'!D16</f>
        <v>3730</v>
      </c>
      <c r="H20" s="108">
        <f>'Todos os Indicadores'!E16</f>
        <v>3786.75</v>
      </c>
      <c r="I20" s="108">
        <f>'Todos os Indicadores'!F16</f>
        <v>4021.5</v>
      </c>
      <c r="J20" s="108">
        <f>'Todos os Indicadores'!G16</f>
        <v>3915</v>
      </c>
      <c r="K20" s="155">
        <f>'Todos os Indicadores'!H16</f>
        <v>4243.25</v>
      </c>
      <c r="L20" s="16">
        <f t="shared" si="17"/>
        <v>4.8931383577052845</v>
      </c>
      <c r="M20" s="14">
        <f t="shared" si="18"/>
        <v>1.521447721179614</v>
      </c>
      <c r="N20" s="14">
        <f t="shared" si="19"/>
        <v>6.199247375717953</v>
      </c>
      <c r="O20" s="14">
        <f t="shared" si="20"/>
        <v>5.514111649881892</v>
      </c>
      <c r="P20" s="14">
        <f t="shared" si="5"/>
        <v>8.384418901660284</v>
      </c>
      <c r="Q20" s="14">
        <f t="shared" si="16"/>
        <v>12.055192447349317</v>
      </c>
      <c r="R20" s="17">
        <f>(K20/F20-1)*100</f>
        <v>19.326490438695167</v>
      </c>
      <c r="S20" s="168">
        <f t="shared" si="7"/>
        <v>174</v>
      </c>
      <c r="T20" s="138">
        <f t="shared" si="8"/>
        <v>56.75</v>
      </c>
      <c r="U20" s="138">
        <f t="shared" si="9"/>
        <v>234.75</v>
      </c>
      <c r="V20" s="138">
        <f t="shared" si="10"/>
        <v>-106.5</v>
      </c>
      <c r="W20" s="138">
        <f t="shared" si="11"/>
        <v>328.25</v>
      </c>
      <c r="X20" s="138">
        <f t="shared" si="12"/>
        <v>456.5</v>
      </c>
      <c r="Y20" s="139">
        <f t="shared" si="13"/>
        <v>687.25</v>
      </c>
    </row>
    <row r="21" spans="1:25" s="4" customFormat="1" ht="28.5" customHeight="1">
      <c r="A21" s="72">
        <v>12</v>
      </c>
      <c r="B21" s="198"/>
      <c r="C21" s="189"/>
      <c r="D21" s="195" t="s">
        <v>21</v>
      </c>
      <c r="E21" s="200"/>
      <c r="F21" s="154">
        <f>'Todos os Indicadores'!C17</f>
        <v>20448.75</v>
      </c>
      <c r="G21" s="108">
        <f>'Todos os Indicadores'!D17</f>
        <v>20897.25</v>
      </c>
      <c r="H21" s="108">
        <f>'Todos os Indicadores'!E17</f>
        <v>21304.75</v>
      </c>
      <c r="I21" s="108">
        <f>'Todos os Indicadores'!F17</f>
        <v>22246</v>
      </c>
      <c r="J21" s="108">
        <f>'Todos os Indicadores'!G17</f>
        <v>22523.25</v>
      </c>
      <c r="K21" s="155">
        <f>'Todos os Indicadores'!H17</f>
        <v>22682.5</v>
      </c>
      <c r="L21" s="16">
        <f t="shared" si="17"/>
        <v>2.19328809829451</v>
      </c>
      <c r="M21" s="14">
        <f t="shared" si="18"/>
        <v>1.9500173467800863</v>
      </c>
      <c r="N21" s="14">
        <f t="shared" si="19"/>
        <v>4.418028843333066</v>
      </c>
      <c r="O21" s="14">
        <f t="shared" si="20"/>
        <v>1.9621504989661087</v>
      </c>
      <c r="P21" s="14">
        <f t="shared" si="5"/>
        <v>0.7070471623766617</v>
      </c>
      <c r="Q21" s="14">
        <f t="shared" si="16"/>
        <v>6.466867717293101</v>
      </c>
      <c r="R21" s="17">
        <f t="shared" si="6"/>
        <v>10.923650589889355</v>
      </c>
      <c r="S21" s="168">
        <f t="shared" si="7"/>
        <v>448.5</v>
      </c>
      <c r="T21" s="138">
        <f t="shared" si="8"/>
        <v>407.5</v>
      </c>
      <c r="U21" s="138">
        <f t="shared" si="9"/>
        <v>941.25</v>
      </c>
      <c r="V21" s="138">
        <f t="shared" si="10"/>
        <v>277.25</v>
      </c>
      <c r="W21" s="138">
        <f t="shared" si="11"/>
        <v>159.25</v>
      </c>
      <c r="X21" s="138">
        <f t="shared" si="12"/>
        <v>1377.75</v>
      </c>
      <c r="Y21" s="139">
        <f t="shared" si="13"/>
        <v>2233.75</v>
      </c>
    </row>
    <row r="22" spans="1:25" s="4" customFormat="1" ht="28.5" customHeight="1" thickBot="1">
      <c r="A22" s="72">
        <v>13</v>
      </c>
      <c r="B22" s="198"/>
      <c r="C22" s="190"/>
      <c r="D22" s="184" t="s">
        <v>22</v>
      </c>
      <c r="E22" s="185"/>
      <c r="F22" s="152">
        <f>'Todos os Indicadores'!C18</f>
        <v>2791</v>
      </c>
      <c r="G22" s="121">
        <f>'Todos os Indicadores'!D18</f>
        <v>2789.25</v>
      </c>
      <c r="H22" s="121">
        <f>'Todos os Indicadores'!E18</f>
        <v>2623.25</v>
      </c>
      <c r="I22" s="121">
        <f>'Todos os Indicadores'!F18</f>
        <v>2600</v>
      </c>
      <c r="J22" s="121">
        <f>'Todos os Indicadores'!G18</f>
        <v>2122.25</v>
      </c>
      <c r="K22" s="153">
        <f>'Todos os Indicadores'!H18</f>
        <v>2214</v>
      </c>
      <c r="L22" s="18">
        <f t="shared" si="17"/>
        <v>-0.06270154066643219</v>
      </c>
      <c r="M22" s="19">
        <f t="shared" si="18"/>
        <v>-5.951420632786586</v>
      </c>
      <c r="N22" s="19">
        <f t="shared" si="19"/>
        <v>-0.8863051558181678</v>
      </c>
      <c r="O22" s="19">
        <f t="shared" si="20"/>
        <v>-14.846153846153843</v>
      </c>
      <c r="P22" s="19">
        <f t="shared" si="5"/>
        <v>4.323241842384262</v>
      </c>
      <c r="Q22" s="19">
        <f t="shared" si="16"/>
        <v>-15.600876774992855</v>
      </c>
      <c r="R22" s="20">
        <f t="shared" si="6"/>
        <v>-20.67359369401648</v>
      </c>
      <c r="S22" s="167">
        <f t="shared" si="7"/>
        <v>-1.75</v>
      </c>
      <c r="T22" s="142">
        <f t="shared" si="8"/>
        <v>-166</v>
      </c>
      <c r="U22" s="142">
        <f t="shared" si="9"/>
        <v>-23.25</v>
      </c>
      <c r="V22" s="142">
        <f t="shared" si="10"/>
        <v>-477.75</v>
      </c>
      <c r="W22" s="142">
        <f t="shared" si="11"/>
        <v>91.75</v>
      </c>
      <c r="X22" s="142">
        <f t="shared" si="12"/>
        <v>-409.25</v>
      </c>
      <c r="Y22" s="143">
        <f t="shared" si="13"/>
        <v>-577</v>
      </c>
    </row>
    <row r="23" spans="1:25" s="2" customFormat="1" ht="38.25" customHeight="1">
      <c r="A23" s="72">
        <v>52</v>
      </c>
      <c r="B23" s="198"/>
      <c r="C23" s="188" t="s">
        <v>42</v>
      </c>
      <c r="D23" s="186" t="s">
        <v>4</v>
      </c>
      <c r="E23" s="204"/>
      <c r="F23" s="162">
        <f>'Todos os Indicadores'!C57</f>
        <v>55337.5</v>
      </c>
      <c r="G23" s="145">
        <f>'Todos os Indicadores'!D57</f>
        <v>57088.5</v>
      </c>
      <c r="H23" s="145">
        <f>'Todos os Indicadores'!E57</f>
        <v>59463.75</v>
      </c>
      <c r="I23" s="145">
        <f>'Todos os Indicadores'!F57</f>
        <v>59920.5</v>
      </c>
      <c r="J23" s="145">
        <f>'Todos os Indicadores'!G57</f>
        <v>59210</v>
      </c>
      <c r="K23" s="163">
        <f>'Todos os Indicadores'!H57</f>
        <v>58113.5</v>
      </c>
      <c r="L23" s="116">
        <f aca="true" t="shared" si="21" ref="L23:N24">(G23/F23-1)*100</f>
        <v>3.1642195617799906</v>
      </c>
      <c r="M23" s="117">
        <f t="shared" si="21"/>
        <v>4.160645313854805</v>
      </c>
      <c r="N23" s="117">
        <f t="shared" si="21"/>
        <v>0.7681150280633098</v>
      </c>
      <c r="O23" s="117">
        <f>(K23/I23-1)*100</f>
        <v>-3.0156624193723336</v>
      </c>
      <c r="P23" s="117">
        <f t="shared" si="5"/>
        <v>-1.8518831278500292</v>
      </c>
      <c r="Q23" s="117">
        <f t="shared" si="16"/>
        <v>-2.270711147547877</v>
      </c>
      <c r="R23" s="119">
        <f>(K23/F23-1)*100</f>
        <v>5.016489722159467</v>
      </c>
      <c r="S23" s="166">
        <f t="shared" si="7"/>
        <v>1751</v>
      </c>
      <c r="T23" s="136">
        <f t="shared" si="8"/>
        <v>2375.25</v>
      </c>
      <c r="U23" s="136">
        <f t="shared" si="9"/>
        <v>456.75</v>
      </c>
      <c r="V23" s="136">
        <f t="shared" si="10"/>
        <v>-710.5</v>
      </c>
      <c r="W23" s="136">
        <f t="shared" si="11"/>
        <v>-1096.5</v>
      </c>
      <c r="X23" s="136">
        <f t="shared" si="12"/>
        <v>-1350.25</v>
      </c>
      <c r="Y23" s="137">
        <f t="shared" si="13"/>
        <v>2776</v>
      </c>
    </row>
    <row r="24" spans="1:25" s="2" customFormat="1" ht="38.25" customHeight="1" thickBot="1">
      <c r="A24" s="72">
        <v>53</v>
      </c>
      <c r="B24" s="198"/>
      <c r="C24" s="190"/>
      <c r="D24" s="184" t="s">
        <v>5</v>
      </c>
      <c r="E24" s="203"/>
      <c r="F24" s="164">
        <f>'Todos os Indicadores'!C58</f>
        <v>61.824999999999996</v>
      </c>
      <c r="G24" s="146">
        <f>'Todos os Indicadores'!D58</f>
        <v>62.900000000000006</v>
      </c>
      <c r="H24" s="146">
        <f>'Todos os Indicadores'!E58</f>
        <v>64.57499999999999</v>
      </c>
      <c r="I24" s="146">
        <f>'Todos os Indicadores'!F58</f>
        <v>65.025</v>
      </c>
      <c r="J24" s="146">
        <f>'Todos os Indicadores'!G58</f>
        <v>65.525</v>
      </c>
      <c r="K24" s="165">
        <f>'Todos os Indicadores'!H58</f>
        <v>64.1</v>
      </c>
      <c r="L24" s="18">
        <f t="shared" si="21"/>
        <v>1.7387788111605573</v>
      </c>
      <c r="M24" s="19">
        <f t="shared" si="21"/>
        <v>2.66295707472175</v>
      </c>
      <c r="N24" s="19">
        <f t="shared" si="21"/>
        <v>0.6968641114982743</v>
      </c>
      <c r="O24" s="19">
        <f>(K24/I24-1)*100</f>
        <v>-1.4225297962322303</v>
      </c>
      <c r="P24" s="19">
        <f t="shared" si="5"/>
        <v>-2.174742464708146</v>
      </c>
      <c r="Q24" s="19">
        <f t="shared" si="16"/>
        <v>-0.7355787843592587</v>
      </c>
      <c r="R24" s="20">
        <f>(K24/F24-1)*100</f>
        <v>3.679741205014153</v>
      </c>
      <c r="S24" s="167">
        <f t="shared" si="7"/>
        <v>1.07500000000001</v>
      </c>
      <c r="T24" s="142">
        <f t="shared" si="8"/>
        <v>1.674999999999983</v>
      </c>
      <c r="U24" s="142">
        <f t="shared" si="9"/>
        <v>0.45000000000001705</v>
      </c>
      <c r="V24" s="142">
        <f t="shared" si="10"/>
        <v>0.5</v>
      </c>
      <c r="W24" s="142">
        <f t="shared" si="11"/>
        <v>-1.4250000000000114</v>
      </c>
      <c r="X24" s="142">
        <f t="shared" si="12"/>
        <v>-0.4749999999999943</v>
      </c>
      <c r="Y24" s="143">
        <f t="shared" si="13"/>
        <v>2.2749999999999986</v>
      </c>
    </row>
    <row r="25" spans="1:25" s="4" customFormat="1" ht="30.75" customHeight="1">
      <c r="A25" s="72">
        <v>14</v>
      </c>
      <c r="B25" s="198"/>
      <c r="C25" s="188" t="s">
        <v>39</v>
      </c>
      <c r="D25" s="186" t="s">
        <v>53</v>
      </c>
      <c r="E25" s="204"/>
      <c r="F25" s="150">
        <f>'Todos os Indicadores'!C19</f>
        <v>10344.25</v>
      </c>
      <c r="G25" s="120">
        <f>'Todos os Indicadores'!D19</f>
        <v>10222</v>
      </c>
      <c r="H25" s="120">
        <f>'Todos os Indicadores'!E19</f>
        <v>9603</v>
      </c>
      <c r="I25" s="120">
        <f>'Todos os Indicadores'!F19</f>
        <v>9477.75</v>
      </c>
      <c r="J25" s="120">
        <f>'Todos os Indicadores'!G19</f>
        <v>9200</v>
      </c>
      <c r="K25" s="151">
        <f>'Todos os Indicadores'!H19</f>
        <v>8604.5</v>
      </c>
      <c r="L25" s="116">
        <f t="shared" si="17"/>
        <v>-1.1818159847258092</v>
      </c>
      <c r="M25" s="117">
        <f t="shared" si="18"/>
        <v>-6.055566425357073</v>
      </c>
      <c r="N25" s="117">
        <f t="shared" si="19"/>
        <v>-1.3042799125273397</v>
      </c>
      <c r="O25" s="117">
        <f t="shared" si="20"/>
        <v>-9.213684682545964</v>
      </c>
      <c r="P25" s="117">
        <f t="shared" si="5"/>
        <v>-6.472826086956518</v>
      </c>
      <c r="Q25" s="117">
        <f t="shared" si="16"/>
        <v>-10.397792356555247</v>
      </c>
      <c r="R25" s="119">
        <f t="shared" si="6"/>
        <v>-16.818522367498858</v>
      </c>
      <c r="S25" s="166">
        <f t="shared" si="7"/>
        <v>-122.25</v>
      </c>
      <c r="T25" s="136">
        <f t="shared" si="8"/>
        <v>-619</v>
      </c>
      <c r="U25" s="136">
        <f t="shared" si="9"/>
        <v>-125.25</v>
      </c>
      <c r="V25" s="136">
        <f t="shared" si="10"/>
        <v>-277.75</v>
      </c>
      <c r="W25" s="136">
        <f t="shared" si="11"/>
        <v>-595.5</v>
      </c>
      <c r="X25" s="136">
        <f t="shared" si="12"/>
        <v>-998.5</v>
      </c>
      <c r="Y25" s="137">
        <f t="shared" si="13"/>
        <v>-1739.75</v>
      </c>
    </row>
    <row r="26" spans="1:25" s="4" customFormat="1" ht="30.75" customHeight="1">
      <c r="A26" s="72">
        <v>15</v>
      </c>
      <c r="B26" s="198"/>
      <c r="C26" s="189"/>
      <c r="D26" s="195" t="s">
        <v>23</v>
      </c>
      <c r="E26" s="200"/>
      <c r="F26" s="154">
        <f>'Todos os Indicadores'!C20</f>
        <v>13080.5</v>
      </c>
      <c r="G26" s="108">
        <f>'Todos os Indicadores'!D20</f>
        <v>12908.75</v>
      </c>
      <c r="H26" s="108">
        <f>'Todos os Indicadores'!E20</f>
        <v>13241.5</v>
      </c>
      <c r="I26" s="108">
        <f>'Todos os Indicadores'!F20</f>
        <v>12897</v>
      </c>
      <c r="J26" s="108">
        <f>'Todos os Indicadores'!G20</f>
        <v>11593</v>
      </c>
      <c r="K26" s="155">
        <f>'Todos os Indicadores'!H20</f>
        <v>11724</v>
      </c>
      <c r="L26" s="16">
        <f t="shared" si="17"/>
        <v>-1.3130232024769706</v>
      </c>
      <c r="M26" s="14">
        <f t="shared" si="18"/>
        <v>2.577708918369326</v>
      </c>
      <c r="N26" s="14">
        <f t="shared" si="19"/>
        <v>-2.601668995204476</v>
      </c>
      <c r="O26" s="14">
        <f t="shared" si="20"/>
        <v>-9.095138404280068</v>
      </c>
      <c r="P26" s="14">
        <f t="shared" si="5"/>
        <v>1.1299922366945658</v>
      </c>
      <c r="Q26" s="14">
        <f t="shared" si="16"/>
        <v>-11.460182003549447</v>
      </c>
      <c r="R26" s="17">
        <f t="shared" si="6"/>
        <v>-10.370398685065553</v>
      </c>
      <c r="S26" s="168">
        <f t="shared" si="7"/>
        <v>-171.75</v>
      </c>
      <c r="T26" s="138">
        <f t="shared" si="8"/>
        <v>332.75</v>
      </c>
      <c r="U26" s="138">
        <f t="shared" si="9"/>
        <v>-344.5</v>
      </c>
      <c r="V26" s="138">
        <f t="shared" si="10"/>
        <v>-1304</v>
      </c>
      <c r="W26" s="138">
        <f t="shared" si="11"/>
        <v>131</v>
      </c>
      <c r="X26" s="138">
        <f t="shared" si="12"/>
        <v>-1517.5</v>
      </c>
      <c r="Y26" s="139">
        <f t="shared" si="13"/>
        <v>-1356.5</v>
      </c>
    </row>
    <row r="27" spans="1:25" s="4" customFormat="1" ht="30.75" customHeight="1">
      <c r="A27" s="72">
        <v>16</v>
      </c>
      <c r="B27" s="198"/>
      <c r="C27" s="189"/>
      <c r="D27" s="195" t="s">
        <v>24</v>
      </c>
      <c r="E27" s="200"/>
      <c r="F27" s="154">
        <f>'Todos os Indicadores'!C21</f>
        <v>7481</v>
      </c>
      <c r="G27" s="108">
        <f>'Todos os Indicadores'!D21</f>
        <v>7882.25</v>
      </c>
      <c r="H27" s="108">
        <f>'Todos os Indicadores'!E21</f>
        <v>7809.75</v>
      </c>
      <c r="I27" s="108">
        <f>'Todos os Indicadores'!F21</f>
        <v>7507</v>
      </c>
      <c r="J27" s="108">
        <f>'Todos os Indicadores'!G21</f>
        <v>7296.75</v>
      </c>
      <c r="K27" s="155">
        <f>'Todos os Indicadores'!H21</f>
        <v>6846</v>
      </c>
      <c r="L27" s="16">
        <f t="shared" si="17"/>
        <v>5.3635877556476474</v>
      </c>
      <c r="M27" s="14">
        <f t="shared" si="18"/>
        <v>-0.9197881315614165</v>
      </c>
      <c r="N27" s="14">
        <f t="shared" si="19"/>
        <v>-3.8765645507218505</v>
      </c>
      <c r="O27" s="14">
        <f t="shared" si="20"/>
        <v>-8.805115225789262</v>
      </c>
      <c r="P27" s="14">
        <f t="shared" si="5"/>
        <v>-6.177407750025699</v>
      </c>
      <c r="Q27" s="14">
        <f t="shared" si="16"/>
        <v>-12.340343801017962</v>
      </c>
      <c r="R27" s="17">
        <f t="shared" si="6"/>
        <v>-8.488170030744557</v>
      </c>
      <c r="S27" s="168">
        <f t="shared" si="7"/>
        <v>401.25</v>
      </c>
      <c r="T27" s="138">
        <f t="shared" si="8"/>
        <v>-72.5</v>
      </c>
      <c r="U27" s="138">
        <f t="shared" si="9"/>
        <v>-302.75</v>
      </c>
      <c r="V27" s="138">
        <f t="shared" si="10"/>
        <v>-210.25</v>
      </c>
      <c r="W27" s="138">
        <f t="shared" si="11"/>
        <v>-450.75</v>
      </c>
      <c r="X27" s="138">
        <f t="shared" si="12"/>
        <v>-963.75</v>
      </c>
      <c r="Y27" s="139">
        <f t="shared" si="13"/>
        <v>-635</v>
      </c>
    </row>
    <row r="28" spans="1:25" s="4" customFormat="1" ht="30.75" customHeight="1">
      <c r="A28" s="72">
        <v>17</v>
      </c>
      <c r="B28" s="198"/>
      <c r="C28" s="189"/>
      <c r="D28" s="195" t="s">
        <v>25</v>
      </c>
      <c r="E28" s="200"/>
      <c r="F28" s="154">
        <f>'Todos os Indicadores'!C22</f>
        <v>16603.5</v>
      </c>
      <c r="G28" s="108">
        <f>'Todos os Indicadores'!D22</f>
        <v>17130</v>
      </c>
      <c r="H28" s="108">
        <f>'Todos os Indicadores'!E22</f>
        <v>17417</v>
      </c>
      <c r="I28" s="108">
        <f>'Todos os Indicadores'!F22</f>
        <v>17584.25</v>
      </c>
      <c r="J28" s="108">
        <f>'Todos os Indicadores'!G22</f>
        <v>17399.25</v>
      </c>
      <c r="K28" s="155">
        <f>'Todos os Indicadores'!H22</f>
        <v>17500</v>
      </c>
      <c r="L28" s="16">
        <f t="shared" si="17"/>
        <v>3.1710181588219255</v>
      </c>
      <c r="M28" s="14">
        <f t="shared" si="18"/>
        <v>1.6754232340922437</v>
      </c>
      <c r="N28" s="14">
        <f t="shared" si="19"/>
        <v>0.9602687029913293</v>
      </c>
      <c r="O28" s="14">
        <f t="shared" si="20"/>
        <v>-0.4791219415101633</v>
      </c>
      <c r="P28" s="14">
        <f t="shared" si="5"/>
        <v>0.5790479474689914</v>
      </c>
      <c r="Q28" s="14">
        <f t="shared" si="16"/>
        <v>0.4765459034276942</v>
      </c>
      <c r="R28" s="17">
        <f t="shared" si="6"/>
        <v>5.399463968440399</v>
      </c>
      <c r="S28" s="168">
        <f t="shared" si="7"/>
        <v>526.5</v>
      </c>
      <c r="T28" s="138">
        <f t="shared" si="8"/>
        <v>287</v>
      </c>
      <c r="U28" s="138">
        <f t="shared" si="9"/>
        <v>167.25</v>
      </c>
      <c r="V28" s="138">
        <f t="shared" si="10"/>
        <v>-185</v>
      </c>
      <c r="W28" s="138">
        <f t="shared" si="11"/>
        <v>100.75</v>
      </c>
      <c r="X28" s="138">
        <f t="shared" si="12"/>
        <v>83</v>
      </c>
      <c r="Y28" s="139">
        <f t="shared" si="13"/>
        <v>896.5</v>
      </c>
    </row>
    <row r="29" spans="1:25" s="4" customFormat="1" ht="30.75" customHeight="1">
      <c r="A29" s="72">
        <v>18</v>
      </c>
      <c r="B29" s="198"/>
      <c r="C29" s="189"/>
      <c r="D29" s="195" t="s">
        <v>26</v>
      </c>
      <c r="E29" s="200"/>
      <c r="F29" s="154">
        <f>'Todos os Indicadores'!C23</f>
        <v>4119.25</v>
      </c>
      <c r="G29" s="108">
        <f>'Todos os Indicadores'!D23</f>
        <v>4238.25</v>
      </c>
      <c r="H29" s="108">
        <f>'Todos os Indicadores'!E23</f>
        <v>4197.75</v>
      </c>
      <c r="I29" s="108">
        <f>'Todos os Indicadores'!F23</f>
        <v>4339.75</v>
      </c>
      <c r="J29" s="108">
        <f>'Todos os Indicadores'!G23</f>
        <v>4519</v>
      </c>
      <c r="K29" s="155">
        <f>'Todos os Indicadores'!H23</f>
        <v>4571.75</v>
      </c>
      <c r="L29" s="16">
        <f t="shared" si="17"/>
        <v>2.88887540207563</v>
      </c>
      <c r="M29" s="14">
        <f t="shared" si="18"/>
        <v>-0.9555830826402434</v>
      </c>
      <c r="N29" s="14">
        <f t="shared" si="19"/>
        <v>3.382764576261099</v>
      </c>
      <c r="O29" s="14">
        <f t="shared" si="20"/>
        <v>5.345930065095916</v>
      </c>
      <c r="P29" s="14">
        <f t="shared" si="5"/>
        <v>1.1672936490374042</v>
      </c>
      <c r="Q29" s="14">
        <f t="shared" si="16"/>
        <v>8.909534869870761</v>
      </c>
      <c r="R29" s="17">
        <f t="shared" si="6"/>
        <v>10.98500940705225</v>
      </c>
      <c r="S29" s="168">
        <f t="shared" si="7"/>
        <v>119</v>
      </c>
      <c r="T29" s="138">
        <f t="shared" si="8"/>
        <v>-40.5</v>
      </c>
      <c r="U29" s="138">
        <f t="shared" si="9"/>
        <v>142</v>
      </c>
      <c r="V29" s="138">
        <f t="shared" si="10"/>
        <v>179.25</v>
      </c>
      <c r="W29" s="138">
        <f t="shared" si="11"/>
        <v>52.75</v>
      </c>
      <c r="X29" s="138">
        <f t="shared" si="12"/>
        <v>374</v>
      </c>
      <c r="Y29" s="139">
        <f t="shared" si="13"/>
        <v>452.5</v>
      </c>
    </row>
    <row r="30" spans="1:25" s="4" customFormat="1" ht="30.75" customHeight="1">
      <c r="A30" s="72">
        <v>19</v>
      </c>
      <c r="B30" s="198"/>
      <c r="C30" s="189"/>
      <c r="D30" s="195" t="s">
        <v>27</v>
      </c>
      <c r="E30" s="200"/>
      <c r="F30" s="154">
        <f>'Todos os Indicadores'!C24</f>
        <v>3845.75</v>
      </c>
      <c r="G30" s="108">
        <f>'Todos os Indicadores'!D24</f>
        <v>4011.75</v>
      </c>
      <c r="H30" s="108">
        <f>'Todos os Indicadores'!E24</f>
        <v>4233</v>
      </c>
      <c r="I30" s="108">
        <f>'Todos os Indicadores'!F24</f>
        <v>4394.5</v>
      </c>
      <c r="J30" s="108">
        <f>'Todos os Indicadores'!G24</f>
        <v>4626.5</v>
      </c>
      <c r="K30" s="155">
        <f>'Todos os Indicadores'!H24</f>
        <v>5140.25</v>
      </c>
      <c r="L30" s="16">
        <f t="shared" si="17"/>
        <v>4.31645322758889</v>
      </c>
      <c r="M30" s="14">
        <f t="shared" si="18"/>
        <v>5.515049541970463</v>
      </c>
      <c r="N30" s="14">
        <f t="shared" si="19"/>
        <v>3.81526104417671</v>
      </c>
      <c r="O30" s="14">
        <f t="shared" si="20"/>
        <v>16.97007623165321</v>
      </c>
      <c r="P30" s="14">
        <f t="shared" si="5"/>
        <v>11.104506646493029</v>
      </c>
      <c r="Q30" s="14">
        <f t="shared" si="16"/>
        <v>21.432789983463273</v>
      </c>
      <c r="R30" s="17">
        <f t="shared" si="6"/>
        <v>33.660534356107384</v>
      </c>
      <c r="S30" s="168">
        <f t="shared" si="7"/>
        <v>166</v>
      </c>
      <c r="T30" s="138">
        <f t="shared" si="8"/>
        <v>221.25</v>
      </c>
      <c r="U30" s="138">
        <f t="shared" si="9"/>
        <v>161.5</v>
      </c>
      <c r="V30" s="138">
        <f t="shared" si="10"/>
        <v>232</v>
      </c>
      <c r="W30" s="138">
        <f t="shared" si="11"/>
        <v>513.75</v>
      </c>
      <c r="X30" s="138">
        <f t="shared" si="12"/>
        <v>907.25</v>
      </c>
      <c r="Y30" s="139">
        <f t="shared" si="13"/>
        <v>1294.5</v>
      </c>
    </row>
    <row r="31" spans="1:25" s="4" customFormat="1" ht="35.25" customHeight="1">
      <c r="A31" s="72">
        <v>20</v>
      </c>
      <c r="B31" s="198"/>
      <c r="C31" s="189"/>
      <c r="D31" s="195" t="s">
        <v>28</v>
      </c>
      <c r="E31" s="200"/>
      <c r="F31" s="154">
        <f>'Todos os Indicadores'!C25</f>
        <v>9508.5</v>
      </c>
      <c r="G31" s="108">
        <f>'Todos os Indicadores'!D25</f>
        <v>9741.25</v>
      </c>
      <c r="H31" s="108">
        <f>'Todos os Indicadores'!E25</f>
        <v>10322.25</v>
      </c>
      <c r="I31" s="108">
        <f>'Todos os Indicadores'!F25</f>
        <v>10308.5</v>
      </c>
      <c r="J31" s="108">
        <f>'Todos os Indicadores'!G25</f>
        <v>9674.25</v>
      </c>
      <c r="K31" s="155">
        <f>'Todos os Indicadores'!H25</f>
        <v>9992</v>
      </c>
      <c r="L31" s="16">
        <f t="shared" si="17"/>
        <v>2.4478098543408544</v>
      </c>
      <c r="M31" s="14">
        <f t="shared" si="18"/>
        <v>5.964326960092392</v>
      </c>
      <c r="N31" s="14">
        <f t="shared" si="19"/>
        <v>-0.13320739179927266</v>
      </c>
      <c r="O31" s="14">
        <f t="shared" si="20"/>
        <v>-3.070281806276376</v>
      </c>
      <c r="P31" s="14">
        <f t="shared" si="5"/>
        <v>3.28449233790733</v>
      </c>
      <c r="Q31" s="14">
        <f t="shared" si="16"/>
        <v>-3.1993993557606126</v>
      </c>
      <c r="R31" s="17">
        <f t="shared" si="6"/>
        <v>5.084924015354675</v>
      </c>
      <c r="S31" s="168">
        <f t="shared" si="7"/>
        <v>232.75</v>
      </c>
      <c r="T31" s="138">
        <f t="shared" si="8"/>
        <v>581</v>
      </c>
      <c r="U31" s="138">
        <f t="shared" si="9"/>
        <v>-13.75</v>
      </c>
      <c r="V31" s="138">
        <f t="shared" si="10"/>
        <v>-634.25</v>
      </c>
      <c r="W31" s="138">
        <f t="shared" si="11"/>
        <v>317.75</v>
      </c>
      <c r="X31" s="138">
        <f t="shared" si="12"/>
        <v>-330.25</v>
      </c>
      <c r="Y31" s="139">
        <f t="shared" si="13"/>
        <v>483.5</v>
      </c>
    </row>
    <row r="32" spans="1:25" s="4" customFormat="1" ht="30.75" customHeight="1">
      <c r="A32" s="72">
        <v>21</v>
      </c>
      <c r="B32" s="198"/>
      <c r="C32" s="189"/>
      <c r="D32" s="195" t="s">
        <v>29</v>
      </c>
      <c r="E32" s="200"/>
      <c r="F32" s="154">
        <f>'Todos os Indicadores'!C26</f>
        <v>14514.25</v>
      </c>
      <c r="G32" s="108">
        <f>'Todos os Indicadores'!D26</f>
        <v>14607.75</v>
      </c>
      <c r="H32" s="108">
        <f>'Todos os Indicadores'!E26</f>
        <v>15110</v>
      </c>
      <c r="I32" s="108">
        <f>'Todos os Indicadores'!F26</f>
        <v>15346</v>
      </c>
      <c r="J32" s="108">
        <f>'Todos os Indicadores'!G26</f>
        <v>15605.25</v>
      </c>
      <c r="K32" s="155">
        <f>'Todos os Indicadores'!H26</f>
        <v>15555.25</v>
      </c>
      <c r="L32" s="16">
        <f t="shared" si="17"/>
        <v>0.6441944985100756</v>
      </c>
      <c r="M32" s="14">
        <f t="shared" si="18"/>
        <v>3.4382433981961613</v>
      </c>
      <c r="N32" s="14">
        <f t="shared" si="19"/>
        <v>1.5618795499669158</v>
      </c>
      <c r="O32" s="14">
        <f t="shared" si="20"/>
        <v>1.3635475042356404</v>
      </c>
      <c r="P32" s="14">
        <f t="shared" si="5"/>
        <v>-0.3204049919097729</v>
      </c>
      <c r="Q32" s="14">
        <f t="shared" si="16"/>
        <v>2.9467240238252757</v>
      </c>
      <c r="R32" s="17">
        <f t="shared" si="6"/>
        <v>7.172261742770036</v>
      </c>
      <c r="S32" s="168">
        <f t="shared" si="7"/>
        <v>93.5</v>
      </c>
      <c r="T32" s="138">
        <f t="shared" si="8"/>
        <v>502.25</v>
      </c>
      <c r="U32" s="138">
        <f t="shared" si="9"/>
        <v>236</v>
      </c>
      <c r="V32" s="138">
        <f t="shared" si="10"/>
        <v>259.25</v>
      </c>
      <c r="W32" s="138">
        <f t="shared" si="11"/>
        <v>-50</v>
      </c>
      <c r="X32" s="138">
        <f t="shared" si="12"/>
        <v>445.25</v>
      </c>
      <c r="Y32" s="139">
        <f t="shared" si="13"/>
        <v>1041</v>
      </c>
    </row>
    <row r="33" spans="1:25" s="4" customFormat="1" ht="30.75" customHeight="1">
      <c r="A33" s="72">
        <v>22</v>
      </c>
      <c r="B33" s="198"/>
      <c r="C33" s="189"/>
      <c r="D33" s="195" t="s">
        <v>30</v>
      </c>
      <c r="E33" s="200"/>
      <c r="F33" s="154">
        <f>'Todos os Indicadores'!C27</f>
        <v>3833</v>
      </c>
      <c r="G33" s="108">
        <f>'Todos os Indicadores'!D27</f>
        <v>4025.5</v>
      </c>
      <c r="H33" s="108">
        <f>'Todos os Indicadores'!E27</f>
        <v>4184</v>
      </c>
      <c r="I33" s="108">
        <f>'Todos os Indicadores'!F27</f>
        <v>4166.25</v>
      </c>
      <c r="J33" s="108">
        <f>'Todos os Indicadores'!G27</f>
        <v>4228</v>
      </c>
      <c r="K33" s="155">
        <f>'Todos os Indicadores'!H27</f>
        <v>4476.75</v>
      </c>
      <c r="L33" s="16">
        <f t="shared" si="17"/>
        <v>5.022175841377519</v>
      </c>
      <c r="M33" s="14">
        <f t="shared" si="18"/>
        <v>3.937399080859527</v>
      </c>
      <c r="N33" s="14">
        <f t="shared" si="19"/>
        <v>-0.42423518164436125</v>
      </c>
      <c r="O33" s="14">
        <f t="shared" si="20"/>
        <v>7.452745274527461</v>
      </c>
      <c r="P33" s="14">
        <f t="shared" si="5"/>
        <v>5.883396404919594</v>
      </c>
      <c r="Q33" s="14">
        <f t="shared" si="16"/>
        <v>6.99689292543022</v>
      </c>
      <c r="R33" s="17">
        <f t="shared" si="6"/>
        <v>16.794938690320894</v>
      </c>
      <c r="S33" s="168">
        <f t="shared" si="7"/>
        <v>192.5</v>
      </c>
      <c r="T33" s="138">
        <f t="shared" si="8"/>
        <v>158.5</v>
      </c>
      <c r="U33" s="138">
        <f t="shared" si="9"/>
        <v>-17.75</v>
      </c>
      <c r="V33" s="138">
        <f t="shared" si="10"/>
        <v>61.75</v>
      </c>
      <c r="W33" s="138">
        <f t="shared" si="11"/>
        <v>248.75</v>
      </c>
      <c r="X33" s="138">
        <f t="shared" si="12"/>
        <v>292.75</v>
      </c>
      <c r="Y33" s="139">
        <f t="shared" si="13"/>
        <v>643.75</v>
      </c>
    </row>
    <row r="34" spans="1:25" s="4" customFormat="1" ht="30.75" customHeight="1" thickBot="1">
      <c r="A34" s="73">
        <v>23</v>
      </c>
      <c r="B34" s="199"/>
      <c r="C34" s="190"/>
      <c r="D34" s="184" t="s">
        <v>31</v>
      </c>
      <c r="E34" s="203"/>
      <c r="F34" s="152">
        <f>'Todos os Indicadores'!C28</f>
        <v>6135.5</v>
      </c>
      <c r="G34" s="121">
        <f>'Todos os Indicadores'!D28</f>
        <v>5985.5</v>
      </c>
      <c r="H34" s="121">
        <f>'Todos os Indicadores'!E28</f>
        <v>5975.75</v>
      </c>
      <c r="I34" s="121">
        <f>'Todos os Indicadores'!F28</f>
        <v>6110.25</v>
      </c>
      <c r="J34" s="121">
        <f>'Todos os Indicadores'!G28</f>
        <v>6236.25</v>
      </c>
      <c r="K34" s="153">
        <f>'Todos os Indicadores'!H28</f>
        <v>6216.5</v>
      </c>
      <c r="L34" s="18">
        <f t="shared" si="17"/>
        <v>-2.4447885257925184</v>
      </c>
      <c r="M34" s="19">
        <f t="shared" si="18"/>
        <v>-0.16289365967755431</v>
      </c>
      <c r="N34" s="19">
        <f t="shared" si="19"/>
        <v>2.250763502489228</v>
      </c>
      <c r="O34" s="19">
        <f t="shared" si="20"/>
        <v>1.7388813878319143</v>
      </c>
      <c r="P34" s="19">
        <f t="shared" si="5"/>
        <v>-0.3166967328121828</v>
      </c>
      <c r="Q34" s="19">
        <f t="shared" si="16"/>
        <v>4.028782997950042</v>
      </c>
      <c r="R34" s="20">
        <f t="shared" si="6"/>
        <v>1.3201858039279646</v>
      </c>
      <c r="S34" s="167">
        <f t="shared" si="7"/>
        <v>-150</v>
      </c>
      <c r="T34" s="142">
        <f t="shared" si="8"/>
        <v>-9.75</v>
      </c>
      <c r="U34" s="142">
        <f t="shared" si="9"/>
        <v>134.5</v>
      </c>
      <c r="V34" s="142">
        <f t="shared" si="10"/>
        <v>126</v>
      </c>
      <c r="W34" s="142">
        <f t="shared" si="11"/>
        <v>-19.75</v>
      </c>
      <c r="X34" s="142">
        <f t="shared" si="12"/>
        <v>240.75</v>
      </c>
      <c r="Y34" s="143">
        <f t="shared" si="13"/>
        <v>81</v>
      </c>
    </row>
    <row r="35" spans="1:18" s="1" customFormat="1" ht="24.75" customHeight="1">
      <c r="A35" s="211" t="s">
        <v>56</v>
      </c>
      <c r="B35" s="211"/>
      <c r="C35" s="211"/>
      <c r="D35" s="211"/>
      <c r="E35" s="211"/>
      <c r="F35" s="211"/>
      <c r="G35" s="211"/>
      <c r="H35" s="211"/>
      <c r="I35" s="211"/>
      <c r="J35" s="211"/>
      <c r="K35" s="211"/>
      <c r="L35" s="211"/>
      <c r="M35" s="211"/>
      <c r="N35" s="211"/>
      <c r="O35" s="211"/>
      <c r="P35" s="211"/>
      <c r="Q35" s="211"/>
      <c r="R35" s="211"/>
    </row>
    <row r="36" spans="1:18" s="1" customFormat="1" ht="24.75" customHeight="1">
      <c r="A36" s="211"/>
      <c r="B36" s="211"/>
      <c r="C36" s="211"/>
      <c r="D36" s="211"/>
      <c r="E36" s="211"/>
      <c r="F36" s="211"/>
      <c r="G36" s="211"/>
      <c r="H36" s="211"/>
      <c r="I36" s="211"/>
      <c r="J36" s="211"/>
      <c r="K36" s="211"/>
      <c r="L36" s="211"/>
      <c r="M36" s="211"/>
      <c r="N36" s="211"/>
      <c r="O36" s="211"/>
      <c r="P36" s="211"/>
      <c r="Q36" s="211"/>
      <c r="R36" s="211"/>
    </row>
    <row r="37" spans="1:18" s="1" customFormat="1" ht="36" customHeight="1" thickBot="1">
      <c r="A37" s="205" t="s">
        <v>130</v>
      </c>
      <c r="B37" s="205"/>
      <c r="C37" s="205"/>
      <c r="D37" s="205"/>
      <c r="E37" s="205"/>
      <c r="F37" s="205"/>
      <c r="G37" s="205"/>
      <c r="H37" s="205"/>
      <c r="I37" s="205"/>
      <c r="J37" s="205"/>
      <c r="K37" s="205"/>
      <c r="L37" s="205"/>
      <c r="M37" s="205"/>
      <c r="N37" s="205"/>
      <c r="O37" s="205"/>
      <c r="P37" s="205"/>
      <c r="Q37" s="205"/>
      <c r="R37" s="205"/>
    </row>
    <row r="38" spans="1:25" s="1" customFormat="1" ht="40.5" customHeight="1">
      <c r="A38" s="212" t="s">
        <v>46</v>
      </c>
      <c r="B38" s="206" t="s">
        <v>50</v>
      </c>
      <c r="C38" s="177"/>
      <c r="D38" s="177"/>
      <c r="E38" s="177"/>
      <c r="F38" s="181" t="s">
        <v>47</v>
      </c>
      <c r="G38" s="181"/>
      <c r="H38" s="181"/>
      <c r="I38" s="181"/>
      <c r="J38" s="182"/>
      <c r="K38" s="182"/>
      <c r="L38" s="180" t="s">
        <v>67</v>
      </c>
      <c r="M38" s="181"/>
      <c r="N38" s="181"/>
      <c r="O38" s="181"/>
      <c r="P38" s="182"/>
      <c r="Q38" s="182"/>
      <c r="R38" s="183"/>
      <c r="S38" s="180" t="s">
        <v>138</v>
      </c>
      <c r="T38" s="181"/>
      <c r="U38" s="181"/>
      <c r="V38" s="181"/>
      <c r="W38" s="182"/>
      <c r="X38" s="182"/>
      <c r="Y38" s="183"/>
    </row>
    <row r="39" spans="1:25" s="3" customFormat="1" ht="60" customHeight="1" thickBot="1">
      <c r="A39" s="213"/>
      <c r="B39" s="224"/>
      <c r="C39" s="207"/>
      <c r="D39" s="207"/>
      <c r="E39" s="207"/>
      <c r="F39" s="110">
        <v>2012</v>
      </c>
      <c r="G39" s="110">
        <v>2013</v>
      </c>
      <c r="H39" s="110">
        <v>2014</v>
      </c>
      <c r="I39" s="110">
        <v>2015</v>
      </c>
      <c r="J39" s="111">
        <v>2016</v>
      </c>
      <c r="K39" s="111">
        <v>2017</v>
      </c>
      <c r="L39" s="112" t="s">
        <v>0</v>
      </c>
      <c r="M39" s="113" t="s">
        <v>1</v>
      </c>
      <c r="N39" s="113" t="s">
        <v>2</v>
      </c>
      <c r="O39" s="113" t="s">
        <v>3</v>
      </c>
      <c r="P39" s="113" t="s">
        <v>123</v>
      </c>
      <c r="Q39" s="114" t="s">
        <v>126</v>
      </c>
      <c r="R39" s="115" t="s">
        <v>125</v>
      </c>
      <c r="S39" s="112" t="s">
        <v>0</v>
      </c>
      <c r="T39" s="113" t="s">
        <v>1</v>
      </c>
      <c r="U39" s="113" t="s">
        <v>2</v>
      </c>
      <c r="V39" s="113" t="s">
        <v>3</v>
      </c>
      <c r="W39" s="113" t="s">
        <v>123</v>
      </c>
      <c r="X39" s="114" t="s">
        <v>126</v>
      </c>
      <c r="Y39" s="115" t="s">
        <v>125</v>
      </c>
    </row>
    <row r="40" spans="1:25" s="4" customFormat="1" ht="66" customHeight="1">
      <c r="A40" s="72">
        <v>28</v>
      </c>
      <c r="B40" s="198" t="s">
        <v>48</v>
      </c>
      <c r="C40" s="188" t="s">
        <v>40</v>
      </c>
      <c r="D40" s="186" t="s">
        <v>32</v>
      </c>
      <c r="E40" s="201"/>
      <c r="F40" s="120">
        <f>'Todos os Indicadores'!C33</f>
        <v>2050.5</v>
      </c>
      <c r="G40" s="120">
        <f>'Todos os Indicadores'!D33</f>
        <v>2117.75</v>
      </c>
      <c r="H40" s="120">
        <f>'Todos os Indicadores'!E33</f>
        <v>2141.5</v>
      </c>
      <c r="I40" s="120">
        <f>'Todos os Indicadores'!F33</f>
        <v>2135</v>
      </c>
      <c r="J40" s="120">
        <f>'Todos os Indicadores'!G33</f>
        <v>2091.25</v>
      </c>
      <c r="K40" s="120">
        <f>'Todos os Indicadores'!H33</f>
        <v>2140.75</v>
      </c>
      <c r="L40" s="116">
        <f t="shared" si="17"/>
        <v>3.2796878810046337</v>
      </c>
      <c r="M40" s="117">
        <f t="shared" si="18"/>
        <v>1.1214732617164547</v>
      </c>
      <c r="N40" s="117">
        <f t="shared" si="19"/>
        <v>-0.30352556619192006</v>
      </c>
      <c r="O40" s="117">
        <f t="shared" si="20"/>
        <v>0.2693208430913252</v>
      </c>
      <c r="P40" s="117">
        <f>(K40/J40-1)*100</f>
        <v>2.367005379557674</v>
      </c>
      <c r="Q40" s="118">
        <f>(K40/H40-1)*100</f>
        <v>-0.03502218071445018</v>
      </c>
      <c r="R40" s="119">
        <f t="shared" si="6"/>
        <v>4.4013655206047275</v>
      </c>
      <c r="S40" s="116">
        <f>G40-F40</f>
        <v>67.25</v>
      </c>
      <c r="T40" s="117">
        <f>H40-G40</f>
        <v>23.75</v>
      </c>
      <c r="U40" s="117">
        <f>I40-H40</f>
        <v>-6.5</v>
      </c>
      <c r="V40" s="117">
        <f>J40-I40</f>
        <v>-43.75</v>
      </c>
      <c r="W40" s="117">
        <f>K40-J40</f>
        <v>49.5</v>
      </c>
      <c r="X40" s="118">
        <f>K40-H40</f>
        <v>-0.75</v>
      </c>
      <c r="Y40" s="119">
        <f>K40-F40</f>
        <v>90.25</v>
      </c>
    </row>
    <row r="41" spans="1:25" s="4" customFormat="1" ht="66" customHeight="1" thickBot="1">
      <c r="A41" s="72">
        <v>29</v>
      </c>
      <c r="B41" s="198"/>
      <c r="C41" s="190"/>
      <c r="D41" s="184" t="s">
        <v>33</v>
      </c>
      <c r="E41" s="202"/>
      <c r="F41" s="121">
        <f>'Todos os Indicadores'!C34</f>
        <v>2078.25</v>
      </c>
      <c r="G41" s="121">
        <f>'Todos os Indicadores'!D34</f>
        <v>2136.75</v>
      </c>
      <c r="H41" s="121">
        <f>'Todos os Indicadores'!E34</f>
        <v>2159</v>
      </c>
      <c r="I41" s="121">
        <f>'Todos os Indicadores'!F34</f>
        <v>2166.25</v>
      </c>
      <c r="J41" s="121">
        <f>'Todos os Indicadores'!G34</f>
        <v>2170</v>
      </c>
      <c r="K41" s="121">
        <f>'Todos os Indicadores'!H34</f>
        <v>2214.25</v>
      </c>
      <c r="L41" s="18">
        <f t="shared" si="17"/>
        <v>2.8148682785997803</v>
      </c>
      <c r="M41" s="19">
        <f t="shared" si="18"/>
        <v>1.041301041301046</v>
      </c>
      <c r="N41" s="19">
        <f t="shared" si="19"/>
        <v>0.33580361278369164</v>
      </c>
      <c r="O41" s="19">
        <f t="shared" si="20"/>
        <v>2.2158107328332344</v>
      </c>
      <c r="P41" s="19">
        <f aca="true" t="shared" si="22" ref="P41:P59">(K41/J41-1)*100</f>
        <v>2.0391705069124466</v>
      </c>
      <c r="Q41" s="67">
        <f aca="true" t="shared" si="23" ref="Q41:Q59">(K41/H41-1)*100</f>
        <v>2.5590551181102317</v>
      </c>
      <c r="R41" s="20">
        <f t="shared" si="6"/>
        <v>6.543967280163598</v>
      </c>
      <c r="S41" s="18">
        <f aca="true" t="shared" si="24" ref="S41:S59">G41-F41</f>
        <v>58.5</v>
      </c>
      <c r="T41" s="19">
        <f aca="true" t="shared" si="25" ref="T41:T59">H41-G41</f>
        <v>22.25</v>
      </c>
      <c r="U41" s="19">
        <f aca="true" t="shared" si="26" ref="U41:U59">I41-H41</f>
        <v>7.25</v>
      </c>
      <c r="V41" s="19">
        <f aca="true" t="shared" si="27" ref="V41:V59">J41-I41</f>
        <v>3.75</v>
      </c>
      <c r="W41" s="19">
        <f aca="true" t="shared" si="28" ref="W41:W59">K41-J41</f>
        <v>44.25</v>
      </c>
      <c r="X41" s="67">
        <f aca="true" t="shared" si="29" ref="X41:X59">K41-H41</f>
        <v>55.25</v>
      </c>
      <c r="Y41" s="20">
        <f aca="true" t="shared" si="30" ref="Y41:Y59">K41-F41</f>
        <v>136</v>
      </c>
    </row>
    <row r="42" spans="1:25" s="4" customFormat="1" ht="64.5" customHeight="1">
      <c r="A42" s="72">
        <v>30</v>
      </c>
      <c r="B42" s="198"/>
      <c r="C42" s="188" t="s">
        <v>41</v>
      </c>
      <c r="D42" s="186" t="s">
        <v>34</v>
      </c>
      <c r="E42" s="201"/>
      <c r="F42" s="120">
        <f>'Todos os Indicadores'!C35</f>
        <v>1987</v>
      </c>
      <c r="G42" s="120">
        <f>'Todos os Indicadores'!D35</f>
        <v>2057.75</v>
      </c>
      <c r="H42" s="120">
        <f>'Todos os Indicadores'!E35</f>
        <v>2083.25</v>
      </c>
      <c r="I42" s="120">
        <f>'Todos os Indicadores'!F35</f>
        <v>2075.75</v>
      </c>
      <c r="J42" s="120">
        <f>'Todos os Indicadores'!G35</f>
        <v>2039.75</v>
      </c>
      <c r="K42" s="120">
        <f>'Todos os Indicadores'!H35</f>
        <v>2074.5</v>
      </c>
      <c r="L42" s="116">
        <f t="shared" si="17"/>
        <v>3.5606441872169103</v>
      </c>
      <c r="M42" s="117">
        <f t="shared" si="18"/>
        <v>1.2392175920301396</v>
      </c>
      <c r="N42" s="117">
        <f t="shared" si="19"/>
        <v>-0.3600144005760253</v>
      </c>
      <c r="O42" s="117">
        <f t="shared" si="20"/>
        <v>-0.060219197880284625</v>
      </c>
      <c r="P42" s="117">
        <f t="shared" si="22"/>
        <v>1.703640151979413</v>
      </c>
      <c r="Q42" s="118">
        <f t="shared" si="23"/>
        <v>-0.4200168006720295</v>
      </c>
      <c r="R42" s="119">
        <f t="shared" si="6"/>
        <v>4.403623553095115</v>
      </c>
      <c r="S42" s="116">
        <f t="shared" si="24"/>
        <v>70.75</v>
      </c>
      <c r="T42" s="117">
        <f t="shared" si="25"/>
        <v>25.5</v>
      </c>
      <c r="U42" s="117">
        <f t="shared" si="26"/>
        <v>-7.5</v>
      </c>
      <c r="V42" s="117">
        <f t="shared" si="27"/>
        <v>-36</v>
      </c>
      <c r="W42" s="117">
        <f t="shared" si="28"/>
        <v>34.75</v>
      </c>
      <c r="X42" s="118">
        <f t="shared" si="29"/>
        <v>-8.75</v>
      </c>
      <c r="Y42" s="119">
        <f t="shared" si="30"/>
        <v>87.5</v>
      </c>
    </row>
    <row r="43" spans="1:25" s="4" customFormat="1" ht="64.5" customHeight="1" thickBot="1">
      <c r="A43" s="72">
        <v>31</v>
      </c>
      <c r="B43" s="198"/>
      <c r="C43" s="190"/>
      <c r="D43" s="184" t="s">
        <v>33</v>
      </c>
      <c r="E43" s="202"/>
      <c r="F43" s="121">
        <f>'Todos os Indicadores'!C36</f>
        <v>2015.75</v>
      </c>
      <c r="G43" s="121">
        <f>'Todos os Indicadores'!D36</f>
        <v>2076.25</v>
      </c>
      <c r="H43" s="121">
        <f>'Todos os Indicadores'!E36</f>
        <v>2101.5</v>
      </c>
      <c r="I43" s="121">
        <f>'Todos os Indicadores'!F36</f>
        <v>2107.5</v>
      </c>
      <c r="J43" s="121">
        <f>'Todos os Indicadores'!G36</f>
        <v>2114.25</v>
      </c>
      <c r="K43" s="121">
        <f>'Todos os Indicadores'!H36</f>
        <v>2151.75</v>
      </c>
      <c r="L43" s="18">
        <f t="shared" si="17"/>
        <v>3.00136425648021</v>
      </c>
      <c r="M43" s="19">
        <f t="shared" si="18"/>
        <v>1.216134858518969</v>
      </c>
      <c r="N43" s="19">
        <f t="shared" si="19"/>
        <v>0.2855103497501732</v>
      </c>
      <c r="O43" s="19">
        <f t="shared" si="20"/>
        <v>2.0996441281138756</v>
      </c>
      <c r="P43" s="19">
        <f t="shared" si="22"/>
        <v>1.7736786094359802</v>
      </c>
      <c r="Q43" s="67">
        <f t="shared" si="23"/>
        <v>2.3911491791577477</v>
      </c>
      <c r="R43" s="20">
        <f t="shared" si="6"/>
        <v>6.746868411261309</v>
      </c>
      <c r="S43" s="18">
        <f t="shared" si="24"/>
        <v>60.5</v>
      </c>
      <c r="T43" s="19">
        <f t="shared" si="25"/>
        <v>25.25</v>
      </c>
      <c r="U43" s="19">
        <f t="shared" si="26"/>
        <v>6</v>
      </c>
      <c r="V43" s="19">
        <f t="shared" si="27"/>
        <v>6.75</v>
      </c>
      <c r="W43" s="19">
        <f t="shared" si="28"/>
        <v>37.5</v>
      </c>
      <c r="X43" s="67">
        <f t="shared" si="29"/>
        <v>50.25</v>
      </c>
      <c r="Y43" s="20">
        <f t="shared" si="30"/>
        <v>136</v>
      </c>
    </row>
    <row r="44" spans="1:25" s="4" customFormat="1" ht="45" customHeight="1">
      <c r="A44" s="72">
        <v>32</v>
      </c>
      <c r="B44" s="198"/>
      <c r="C44" s="188" t="s">
        <v>44</v>
      </c>
      <c r="D44" s="186" t="s">
        <v>18</v>
      </c>
      <c r="E44" s="201"/>
      <c r="F44" s="120">
        <f>'Todos os Indicadores'!C37</f>
        <v>1958.75</v>
      </c>
      <c r="G44" s="120">
        <f>'Todos os Indicadores'!D37</f>
        <v>2007.25</v>
      </c>
      <c r="H44" s="120">
        <f>'Todos os Indicadores'!E37</f>
        <v>2026.75</v>
      </c>
      <c r="I44" s="120">
        <f>'Todos os Indicadores'!F37</f>
        <v>2035</v>
      </c>
      <c r="J44" s="120">
        <f>'Todos os Indicadores'!G37</f>
        <v>2008.5</v>
      </c>
      <c r="K44" s="120">
        <f>'Todos os Indicadores'!H37</f>
        <v>2058.75</v>
      </c>
      <c r="L44" s="116">
        <f t="shared" si="17"/>
        <v>2.4760689215060694</v>
      </c>
      <c r="M44" s="117">
        <f t="shared" si="18"/>
        <v>0.9714783908332247</v>
      </c>
      <c r="N44" s="117">
        <f t="shared" si="19"/>
        <v>0.4070556309362372</v>
      </c>
      <c r="O44" s="117">
        <f t="shared" si="20"/>
        <v>1.1670761670761642</v>
      </c>
      <c r="P44" s="117">
        <f t="shared" si="22"/>
        <v>2.5018670649738617</v>
      </c>
      <c r="Q44" s="118">
        <f t="shared" si="23"/>
        <v>1.5788824472678042</v>
      </c>
      <c r="R44" s="119">
        <f t="shared" si="6"/>
        <v>5.105296745373322</v>
      </c>
      <c r="S44" s="116">
        <f t="shared" si="24"/>
        <v>48.5</v>
      </c>
      <c r="T44" s="117">
        <f t="shared" si="25"/>
        <v>19.5</v>
      </c>
      <c r="U44" s="117">
        <f t="shared" si="26"/>
        <v>8.25</v>
      </c>
      <c r="V44" s="117">
        <f t="shared" si="27"/>
        <v>-26.5</v>
      </c>
      <c r="W44" s="117">
        <f t="shared" si="28"/>
        <v>50.25</v>
      </c>
      <c r="X44" s="118">
        <f t="shared" si="29"/>
        <v>32</v>
      </c>
      <c r="Y44" s="119">
        <f t="shared" si="30"/>
        <v>100</v>
      </c>
    </row>
    <row r="45" spans="1:25" s="4" customFormat="1" ht="45" customHeight="1">
      <c r="A45" s="72">
        <v>33</v>
      </c>
      <c r="B45" s="198"/>
      <c r="C45" s="189"/>
      <c r="D45" s="195" t="s">
        <v>51</v>
      </c>
      <c r="E45" s="196"/>
      <c r="F45" s="108">
        <f>'Todos os Indicadores'!C38</f>
        <v>1196.75</v>
      </c>
      <c r="G45" s="108">
        <f>'Todos os Indicadores'!D38</f>
        <v>1229.75</v>
      </c>
      <c r="H45" s="108">
        <f>'Todos os Indicadores'!E38</f>
        <v>1237.75</v>
      </c>
      <c r="I45" s="108">
        <f>'Todos os Indicadores'!F38</f>
        <v>1228.5</v>
      </c>
      <c r="J45" s="108">
        <f>'Todos os Indicadores'!G38</f>
        <v>1220.75</v>
      </c>
      <c r="K45" s="108">
        <f>'Todos os Indicadores'!H38</f>
        <v>1233.5</v>
      </c>
      <c r="L45" s="16">
        <f t="shared" si="17"/>
        <v>2.7574681428869763</v>
      </c>
      <c r="M45" s="14">
        <f t="shared" si="18"/>
        <v>0.6505387273836094</v>
      </c>
      <c r="N45" s="14">
        <f t="shared" si="19"/>
        <v>-0.7473237729751614</v>
      </c>
      <c r="O45" s="14">
        <f t="shared" si="20"/>
        <v>0.40700040700041296</v>
      </c>
      <c r="P45" s="14">
        <f t="shared" si="22"/>
        <v>1.0444398935080867</v>
      </c>
      <c r="Q45" s="66">
        <f t="shared" si="23"/>
        <v>-0.34336497677236455</v>
      </c>
      <c r="R45" s="17">
        <f t="shared" si="6"/>
        <v>3.070816795487774</v>
      </c>
      <c r="S45" s="16">
        <f t="shared" si="24"/>
        <v>33</v>
      </c>
      <c r="T45" s="14">
        <f t="shared" si="25"/>
        <v>8</v>
      </c>
      <c r="U45" s="14">
        <f t="shared" si="26"/>
        <v>-9.25</v>
      </c>
      <c r="V45" s="14">
        <f t="shared" si="27"/>
        <v>-7.75</v>
      </c>
      <c r="W45" s="14">
        <f t="shared" si="28"/>
        <v>12.75</v>
      </c>
      <c r="X45" s="66">
        <f t="shared" si="29"/>
        <v>-4.25</v>
      </c>
      <c r="Y45" s="17">
        <f t="shared" si="30"/>
        <v>36.75</v>
      </c>
    </row>
    <row r="46" spans="1:25" s="4" customFormat="1" ht="45" customHeight="1">
      <c r="A46" s="72">
        <v>34</v>
      </c>
      <c r="B46" s="198"/>
      <c r="C46" s="189"/>
      <c r="D46" s="195" t="s">
        <v>19</v>
      </c>
      <c r="E46" s="196"/>
      <c r="F46" s="108">
        <f>'Todos os Indicadores'!C39</f>
        <v>772.5</v>
      </c>
      <c r="G46" s="108">
        <f>'Todos os Indicadores'!D39</f>
        <v>805.5</v>
      </c>
      <c r="H46" s="108">
        <f>'Todos os Indicadores'!E39</f>
        <v>844.75</v>
      </c>
      <c r="I46" s="108">
        <f>'Todos os Indicadores'!F39</f>
        <v>843.75</v>
      </c>
      <c r="J46" s="108">
        <f>'Todos os Indicadores'!G39</f>
        <v>844.5</v>
      </c>
      <c r="K46" s="108">
        <f>'Todos os Indicadores'!H39</f>
        <v>851.25</v>
      </c>
      <c r="L46" s="16">
        <f t="shared" si="17"/>
        <v>4.271844660194168</v>
      </c>
      <c r="M46" s="14">
        <f t="shared" si="18"/>
        <v>4.872749844816893</v>
      </c>
      <c r="N46" s="14">
        <f t="shared" si="19"/>
        <v>-0.11837821840781082</v>
      </c>
      <c r="O46" s="14">
        <f t="shared" si="20"/>
        <v>0.8888888888888946</v>
      </c>
      <c r="P46" s="14">
        <f t="shared" si="22"/>
        <v>0.799289520426294</v>
      </c>
      <c r="Q46" s="66">
        <f t="shared" si="23"/>
        <v>0.7694584196507925</v>
      </c>
      <c r="R46" s="17">
        <f t="shared" si="6"/>
        <v>10.194174757281548</v>
      </c>
      <c r="S46" s="16">
        <f t="shared" si="24"/>
        <v>33</v>
      </c>
      <c r="T46" s="14">
        <f t="shared" si="25"/>
        <v>39.25</v>
      </c>
      <c r="U46" s="14">
        <f t="shared" si="26"/>
        <v>-1</v>
      </c>
      <c r="V46" s="14">
        <f t="shared" si="27"/>
        <v>0.75</v>
      </c>
      <c r="W46" s="14">
        <f t="shared" si="28"/>
        <v>6.75</v>
      </c>
      <c r="X46" s="66">
        <f t="shared" si="29"/>
        <v>6.5</v>
      </c>
      <c r="Y46" s="17">
        <f t="shared" si="30"/>
        <v>78.75</v>
      </c>
    </row>
    <row r="47" spans="1:25" s="4" customFormat="1" ht="45" customHeight="1">
      <c r="A47" s="72">
        <v>35</v>
      </c>
      <c r="B47" s="198"/>
      <c r="C47" s="189"/>
      <c r="D47" s="195" t="s">
        <v>52</v>
      </c>
      <c r="E47" s="196"/>
      <c r="F47" s="108">
        <f>'Todos os Indicadores'!C40</f>
        <v>3109.25</v>
      </c>
      <c r="G47" s="108">
        <f>'Todos os Indicadores'!D40</f>
        <v>3187.75</v>
      </c>
      <c r="H47" s="108">
        <f>'Todos os Indicadores'!E40</f>
        <v>3229.75</v>
      </c>
      <c r="I47" s="108">
        <f>'Todos os Indicadores'!F40</f>
        <v>3239</v>
      </c>
      <c r="J47" s="108">
        <f>'Todos os Indicadores'!G40</f>
        <v>3288.5</v>
      </c>
      <c r="K47" s="108">
        <f>'Todos os Indicadores'!H40</f>
        <v>3340</v>
      </c>
      <c r="L47" s="16">
        <f t="shared" si="17"/>
        <v>2.5247246120447153</v>
      </c>
      <c r="M47" s="14">
        <f t="shared" si="18"/>
        <v>1.3175437220610098</v>
      </c>
      <c r="N47" s="14">
        <f t="shared" si="19"/>
        <v>0.2863998761513997</v>
      </c>
      <c r="O47" s="14">
        <f t="shared" si="20"/>
        <v>3.11824637233713</v>
      </c>
      <c r="P47" s="14">
        <f t="shared" si="22"/>
        <v>1.5660635548122137</v>
      </c>
      <c r="Q47" s="66">
        <f t="shared" si="23"/>
        <v>3.4135769022370255</v>
      </c>
      <c r="R47" s="17">
        <f t="shared" si="6"/>
        <v>7.421403875532695</v>
      </c>
      <c r="S47" s="16">
        <f t="shared" si="24"/>
        <v>78.5</v>
      </c>
      <c r="T47" s="14">
        <f t="shared" si="25"/>
        <v>42</v>
      </c>
      <c r="U47" s="14">
        <f t="shared" si="26"/>
        <v>9.25</v>
      </c>
      <c r="V47" s="14">
        <f t="shared" si="27"/>
        <v>49.5</v>
      </c>
      <c r="W47" s="14">
        <f t="shared" si="28"/>
        <v>51.5</v>
      </c>
      <c r="X47" s="66">
        <f t="shared" si="29"/>
        <v>110.25</v>
      </c>
      <c r="Y47" s="17">
        <f t="shared" si="30"/>
        <v>230.75</v>
      </c>
    </row>
    <row r="48" spans="1:25" s="4" customFormat="1" ht="45" customHeight="1">
      <c r="A48" s="72">
        <v>36</v>
      </c>
      <c r="B48" s="198"/>
      <c r="C48" s="189"/>
      <c r="D48" s="195" t="s">
        <v>20</v>
      </c>
      <c r="E48" s="196"/>
      <c r="F48" s="108">
        <f>'Todos os Indicadores'!C41</f>
        <v>5544</v>
      </c>
      <c r="G48" s="108">
        <f>'Todos os Indicadores'!D41</f>
        <v>5785.5</v>
      </c>
      <c r="H48" s="108">
        <f>'Todos os Indicadores'!E41</f>
        <v>5646</v>
      </c>
      <c r="I48" s="108">
        <f>'Todos os Indicadores'!F41</f>
        <v>5565.25</v>
      </c>
      <c r="J48" s="108">
        <f>'Todos os Indicadores'!G41</f>
        <v>5327.25</v>
      </c>
      <c r="K48" s="108">
        <f>'Todos os Indicadores'!H41</f>
        <v>5529.25</v>
      </c>
      <c r="L48" s="16">
        <f t="shared" si="17"/>
        <v>4.356060606060597</v>
      </c>
      <c r="M48" s="14">
        <f t="shared" si="18"/>
        <v>-2.4112004148301835</v>
      </c>
      <c r="N48" s="14">
        <f t="shared" si="19"/>
        <v>-1.4302160821820786</v>
      </c>
      <c r="O48" s="14">
        <f t="shared" si="20"/>
        <v>-0.6468712097390084</v>
      </c>
      <c r="P48" s="14">
        <f t="shared" si="22"/>
        <v>3.791825050448172</v>
      </c>
      <c r="Q48" s="66">
        <f t="shared" si="23"/>
        <v>-2.067835635848392</v>
      </c>
      <c r="R48" s="17">
        <f t="shared" si="6"/>
        <v>-0.2660533910533891</v>
      </c>
      <c r="S48" s="16">
        <f t="shared" si="24"/>
        <v>241.5</v>
      </c>
      <c r="T48" s="14">
        <f t="shared" si="25"/>
        <v>-139.5</v>
      </c>
      <c r="U48" s="14">
        <f t="shared" si="26"/>
        <v>-80.75</v>
      </c>
      <c r="V48" s="14">
        <f t="shared" si="27"/>
        <v>-238</v>
      </c>
      <c r="W48" s="14">
        <f t="shared" si="28"/>
        <v>202</v>
      </c>
      <c r="X48" s="66">
        <f t="shared" si="29"/>
        <v>-116.75</v>
      </c>
      <c r="Y48" s="17">
        <f t="shared" si="30"/>
        <v>-14.75</v>
      </c>
    </row>
    <row r="49" spans="1:25" s="4" customFormat="1" ht="45" customHeight="1" thickBot="1">
      <c r="A49" s="72">
        <v>37</v>
      </c>
      <c r="B49" s="198"/>
      <c r="C49" s="190"/>
      <c r="D49" s="184" t="s">
        <v>21</v>
      </c>
      <c r="E49" s="202"/>
      <c r="F49" s="121">
        <f>'Todos os Indicadores'!C42</f>
        <v>1587.75</v>
      </c>
      <c r="G49" s="121">
        <f>'Todos os Indicadores'!D42</f>
        <v>1653.75</v>
      </c>
      <c r="H49" s="121">
        <f>'Todos os Indicadores'!E42</f>
        <v>1684</v>
      </c>
      <c r="I49" s="121">
        <f>'Todos os Indicadores'!F42</f>
        <v>1626.75</v>
      </c>
      <c r="J49" s="121">
        <f>'Todos os Indicadores'!G42</f>
        <v>1570.5</v>
      </c>
      <c r="K49" s="121">
        <f>'Todos os Indicadores'!H42</f>
        <v>1562</v>
      </c>
      <c r="L49" s="18">
        <f t="shared" si="17"/>
        <v>4.156825696740674</v>
      </c>
      <c r="M49" s="19">
        <f t="shared" si="18"/>
        <v>1.8291761148903962</v>
      </c>
      <c r="N49" s="19">
        <f t="shared" si="19"/>
        <v>-3.3996437054631845</v>
      </c>
      <c r="O49" s="19">
        <f t="shared" si="20"/>
        <v>-3.980328876594441</v>
      </c>
      <c r="P49" s="19">
        <f t="shared" si="22"/>
        <v>-0.541228907991087</v>
      </c>
      <c r="Q49" s="67">
        <f t="shared" si="23"/>
        <v>-7.244655581947745</v>
      </c>
      <c r="R49" s="20">
        <f t="shared" si="6"/>
        <v>-1.6217918438041212</v>
      </c>
      <c r="S49" s="18">
        <f t="shared" si="24"/>
        <v>66</v>
      </c>
      <c r="T49" s="19">
        <f t="shared" si="25"/>
        <v>30.25</v>
      </c>
      <c r="U49" s="19">
        <f t="shared" si="26"/>
        <v>-57.25</v>
      </c>
      <c r="V49" s="19">
        <f t="shared" si="27"/>
        <v>-56.25</v>
      </c>
      <c r="W49" s="19">
        <f t="shared" si="28"/>
        <v>-8.5</v>
      </c>
      <c r="X49" s="67">
        <f t="shared" si="29"/>
        <v>-122</v>
      </c>
      <c r="Y49" s="20">
        <f t="shared" si="30"/>
        <v>-25.75</v>
      </c>
    </row>
    <row r="50" spans="1:25" s="4" customFormat="1" ht="29.25" customHeight="1">
      <c r="A50" s="72">
        <v>38</v>
      </c>
      <c r="B50" s="198"/>
      <c r="C50" s="188" t="s">
        <v>45</v>
      </c>
      <c r="D50" s="186" t="s">
        <v>53</v>
      </c>
      <c r="E50" s="201"/>
      <c r="F50" s="120">
        <f>'Todos os Indicadores'!C43</f>
        <v>1119.75</v>
      </c>
      <c r="G50" s="120">
        <f>'Todos os Indicadores'!D43</f>
        <v>1166.25</v>
      </c>
      <c r="H50" s="120">
        <f>'Todos os Indicadores'!E43</f>
        <v>1202.25</v>
      </c>
      <c r="I50" s="120">
        <f>'Todos os Indicadores'!F43</f>
        <v>1185.25</v>
      </c>
      <c r="J50" s="120">
        <f>'Todos os Indicadores'!G43</f>
        <v>1145.25</v>
      </c>
      <c r="K50" s="120">
        <f>'Todos os Indicadores'!H43</f>
        <v>1235</v>
      </c>
      <c r="L50" s="116">
        <f t="shared" si="17"/>
        <v>4.152712659075686</v>
      </c>
      <c r="M50" s="117">
        <f t="shared" si="18"/>
        <v>3.086816720257235</v>
      </c>
      <c r="N50" s="117">
        <f t="shared" si="19"/>
        <v>-1.4140153878145156</v>
      </c>
      <c r="O50" s="117">
        <f t="shared" si="20"/>
        <v>4.197426703227158</v>
      </c>
      <c r="P50" s="117">
        <f t="shared" si="22"/>
        <v>7.836716874044969</v>
      </c>
      <c r="Q50" s="118">
        <f t="shared" si="23"/>
        <v>2.7240590559367783</v>
      </c>
      <c r="R50" s="119">
        <f t="shared" si="6"/>
        <v>10.292475999106943</v>
      </c>
      <c r="S50" s="116">
        <f t="shared" si="24"/>
        <v>46.5</v>
      </c>
      <c r="T50" s="117">
        <f t="shared" si="25"/>
        <v>36</v>
      </c>
      <c r="U50" s="117">
        <f t="shared" si="26"/>
        <v>-17</v>
      </c>
      <c r="V50" s="117">
        <f t="shared" si="27"/>
        <v>-40</v>
      </c>
      <c r="W50" s="117">
        <f t="shared" si="28"/>
        <v>89.75</v>
      </c>
      <c r="X50" s="118">
        <f t="shared" si="29"/>
        <v>32.75</v>
      </c>
      <c r="Y50" s="119">
        <f t="shared" si="30"/>
        <v>115.25</v>
      </c>
    </row>
    <row r="51" spans="1:25" s="4" customFormat="1" ht="29.25" customHeight="1">
      <c r="A51" s="72">
        <v>39</v>
      </c>
      <c r="B51" s="198"/>
      <c r="C51" s="189"/>
      <c r="D51" s="195" t="s">
        <v>23</v>
      </c>
      <c r="E51" s="196"/>
      <c r="F51" s="108">
        <f>'Todos os Indicadores'!C44</f>
        <v>2058.5</v>
      </c>
      <c r="G51" s="108">
        <f>'Todos os Indicadores'!D44</f>
        <v>2097.75</v>
      </c>
      <c r="H51" s="108">
        <f>'Todos os Indicadores'!E44</f>
        <v>2136.5</v>
      </c>
      <c r="I51" s="108">
        <f>'Todos os Indicadores'!F44</f>
        <v>2165.75</v>
      </c>
      <c r="J51" s="108">
        <f>'Todos os Indicadores'!G44</f>
        <v>2087.75</v>
      </c>
      <c r="K51" s="108">
        <f>'Todos os Indicadores'!H44</f>
        <v>2118.25</v>
      </c>
      <c r="L51" s="16">
        <f t="shared" si="17"/>
        <v>1.9067282001457464</v>
      </c>
      <c r="M51" s="14">
        <f t="shared" si="18"/>
        <v>1.8472172565844325</v>
      </c>
      <c r="N51" s="14">
        <f t="shared" si="19"/>
        <v>1.3690615492628178</v>
      </c>
      <c r="O51" s="14">
        <f t="shared" si="20"/>
        <v>-2.1932355996767905</v>
      </c>
      <c r="P51" s="14">
        <f t="shared" si="22"/>
        <v>1.4609028858819206</v>
      </c>
      <c r="Q51" s="66">
        <f t="shared" si="23"/>
        <v>-0.8542007956938935</v>
      </c>
      <c r="R51" s="17">
        <f t="shared" si="6"/>
        <v>2.902598979839688</v>
      </c>
      <c r="S51" s="16">
        <f t="shared" si="24"/>
        <v>39.25</v>
      </c>
      <c r="T51" s="14">
        <f t="shared" si="25"/>
        <v>38.75</v>
      </c>
      <c r="U51" s="14">
        <f t="shared" si="26"/>
        <v>29.25</v>
      </c>
      <c r="V51" s="14">
        <f t="shared" si="27"/>
        <v>-78</v>
      </c>
      <c r="W51" s="14">
        <f t="shared" si="28"/>
        <v>30.5</v>
      </c>
      <c r="X51" s="66">
        <f t="shared" si="29"/>
        <v>-18.25</v>
      </c>
      <c r="Y51" s="17">
        <f t="shared" si="30"/>
        <v>59.75</v>
      </c>
    </row>
    <row r="52" spans="1:25" s="4" customFormat="1" ht="29.25" customHeight="1">
      <c r="A52" s="72">
        <v>40</v>
      </c>
      <c r="B52" s="198"/>
      <c r="C52" s="189"/>
      <c r="D52" s="195" t="s">
        <v>24</v>
      </c>
      <c r="E52" s="196"/>
      <c r="F52" s="108">
        <f>'Todos os Indicadores'!C45</f>
        <v>1694.25</v>
      </c>
      <c r="G52" s="108">
        <f>'Todos os Indicadores'!D45</f>
        <v>1817.25</v>
      </c>
      <c r="H52" s="108">
        <f>'Todos os Indicadores'!E45</f>
        <v>1775</v>
      </c>
      <c r="I52" s="108">
        <f>'Todos os Indicadores'!F45</f>
        <v>1719.25</v>
      </c>
      <c r="J52" s="108">
        <f>'Todos os Indicadores'!G45</f>
        <v>1720.75</v>
      </c>
      <c r="K52" s="108">
        <f>'Todos os Indicadores'!H45</f>
        <v>1685</v>
      </c>
      <c r="L52" s="16">
        <f t="shared" si="17"/>
        <v>7.2598494909251965</v>
      </c>
      <c r="M52" s="14">
        <f t="shared" si="18"/>
        <v>-2.3249415325354295</v>
      </c>
      <c r="N52" s="14">
        <f t="shared" si="19"/>
        <v>-3.1408450704225377</v>
      </c>
      <c r="O52" s="14">
        <f t="shared" si="20"/>
        <v>-1.9921477388396114</v>
      </c>
      <c r="P52" s="14">
        <f t="shared" si="22"/>
        <v>-2.0775824495132933</v>
      </c>
      <c r="Q52" s="66">
        <f t="shared" si="23"/>
        <v>-5.0704225352112715</v>
      </c>
      <c r="R52" s="17">
        <f t="shared" si="6"/>
        <v>-0.5459642909842133</v>
      </c>
      <c r="S52" s="16">
        <f t="shared" si="24"/>
        <v>123</v>
      </c>
      <c r="T52" s="14">
        <f t="shared" si="25"/>
        <v>-42.25</v>
      </c>
      <c r="U52" s="14">
        <f t="shared" si="26"/>
        <v>-55.75</v>
      </c>
      <c r="V52" s="14">
        <f t="shared" si="27"/>
        <v>1.5</v>
      </c>
      <c r="W52" s="14">
        <f t="shared" si="28"/>
        <v>-35.75</v>
      </c>
      <c r="X52" s="66">
        <f t="shared" si="29"/>
        <v>-90</v>
      </c>
      <c r="Y52" s="17">
        <f t="shared" si="30"/>
        <v>-9.25</v>
      </c>
    </row>
    <row r="53" spans="1:25" s="4" customFormat="1" ht="29.25" customHeight="1">
      <c r="A53" s="72">
        <v>41</v>
      </c>
      <c r="B53" s="198"/>
      <c r="C53" s="189"/>
      <c r="D53" s="195" t="s">
        <v>25</v>
      </c>
      <c r="E53" s="196"/>
      <c r="F53" s="108">
        <f>'Todos os Indicadores'!C46</f>
        <v>1772.5</v>
      </c>
      <c r="G53" s="108">
        <f>'Todos os Indicadores'!D46</f>
        <v>1820</v>
      </c>
      <c r="H53" s="108">
        <f>'Todos os Indicadores'!E46</f>
        <v>1798.75</v>
      </c>
      <c r="I53" s="108">
        <f>'Todos os Indicadores'!F46</f>
        <v>1769.25</v>
      </c>
      <c r="J53" s="108">
        <f>'Todos os Indicadores'!G46</f>
        <v>1726.5</v>
      </c>
      <c r="K53" s="108">
        <f>'Todos os Indicadores'!H46</f>
        <v>1737.5</v>
      </c>
      <c r="L53" s="16">
        <f t="shared" si="17"/>
        <v>2.6798307475317307</v>
      </c>
      <c r="M53" s="14">
        <f t="shared" si="18"/>
        <v>-1.1675824175824134</v>
      </c>
      <c r="N53" s="14">
        <f t="shared" si="19"/>
        <v>-1.6400277970813115</v>
      </c>
      <c r="O53" s="14">
        <f t="shared" si="20"/>
        <v>-1.7945457114596608</v>
      </c>
      <c r="P53" s="14">
        <f t="shared" si="22"/>
        <v>0.6371271358239117</v>
      </c>
      <c r="Q53" s="66">
        <f t="shared" si="23"/>
        <v>-3.405142460041699</v>
      </c>
      <c r="R53" s="17">
        <f t="shared" si="6"/>
        <v>-1.9746121297602226</v>
      </c>
      <c r="S53" s="16">
        <f t="shared" si="24"/>
        <v>47.5</v>
      </c>
      <c r="T53" s="14">
        <f t="shared" si="25"/>
        <v>-21.25</v>
      </c>
      <c r="U53" s="14">
        <f t="shared" si="26"/>
        <v>-29.5</v>
      </c>
      <c r="V53" s="14">
        <f t="shared" si="27"/>
        <v>-42.75</v>
      </c>
      <c r="W53" s="14">
        <f t="shared" si="28"/>
        <v>11</v>
      </c>
      <c r="X53" s="66">
        <f t="shared" si="29"/>
        <v>-61.25</v>
      </c>
      <c r="Y53" s="17">
        <f t="shared" si="30"/>
        <v>-35</v>
      </c>
    </row>
    <row r="54" spans="1:25" s="4" customFormat="1" ht="29.25" customHeight="1">
      <c r="A54" s="72">
        <v>42</v>
      </c>
      <c r="B54" s="198"/>
      <c r="C54" s="189"/>
      <c r="D54" s="195" t="s">
        <v>26</v>
      </c>
      <c r="E54" s="196"/>
      <c r="F54" s="108">
        <f>'Todos os Indicadores'!C47</f>
        <v>2171</v>
      </c>
      <c r="G54" s="108">
        <f>'Todos os Indicadores'!D47</f>
        <v>2206.75</v>
      </c>
      <c r="H54" s="108">
        <f>'Todos os Indicadores'!E47</f>
        <v>2246.25</v>
      </c>
      <c r="I54" s="108">
        <f>'Todos os Indicadores'!F47</f>
        <v>2183.25</v>
      </c>
      <c r="J54" s="108">
        <f>'Todos os Indicadores'!G47</f>
        <v>2203.5</v>
      </c>
      <c r="K54" s="108">
        <f>'Todos os Indicadores'!H47</f>
        <v>2397.75</v>
      </c>
      <c r="L54" s="16">
        <f t="shared" si="17"/>
        <v>1.646706586826352</v>
      </c>
      <c r="M54" s="14">
        <f t="shared" si="18"/>
        <v>1.7899626147048764</v>
      </c>
      <c r="N54" s="14">
        <f t="shared" si="19"/>
        <v>-2.804674457429046</v>
      </c>
      <c r="O54" s="14">
        <f t="shared" si="20"/>
        <v>9.824802473376849</v>
      </c>
      <c r="P54" s="14">
        <f t="shared" si="22"/>
        <v>8.815520762423423</v>
      </c>
      <c r="Q54" s="66">
        <f t="shared" si="23"/>
        <v>6.74457429048414</v>
      </c>
      <c r="R54" s="17">
        <f t="shared" si="6"/>
        <v>10.44449562413634</v>
      </c>
      <c r="S54" s="16">
        <f t="shared" si="24"/>
        <v>35.75</v>
      </c>
      <c r="T54" s="14">
        <f t="shared" si="25"/>
        <v>39.5</v>
      </c>
      <c r="U54" s="14">
        <f t="shared" si="26"/>
        <v>-63</v>
      </c>
      <c r="V54" s="14">
        <f t="shared" si="27"/>
        <v>20.25</v>
      </c>
      <c r="W54" s="14">
        <f t="shared" si="28"/>
        <v>194.25</v>
      </c>
      <c r="X54" s="66">
        <f t="shared" si="29"/>
        <v>151.5</v>
      </c>
      <c r="Y54" s="17">
        <f t="shared" si="30"/>
        <v>226.75</v>
      </c>
    </row>
    <row r="55" spans="1:25" s="4" customFormat="1" ht="29.25" customHeight="1">
      <c r="A55" s="72">
        <v>43</v>
      </c>
      <c r="B55" s="198"/>
      <c r="C55" s="189"/>
      <c r="D55" s="195" t="s">
        <v>27</v>
      </c>
      <c r="E55" s="196"/>
      <c r="F55" s="108">
        <f>'Todos os Indicadores'!C48</f>
        <v>1488.25</v>
      </c>
      <c r="G55" s="108">
        <f>'Todos os Indicadores'!D48</f>
        <v>1560.75</v>
      </c>
      <c r="H55" s="108">
        <f>'Todos os Indicadores'!E48</f>
        <v>1575.25</v>
      </c>
      <c r="I55" s="108">
        <f>'Todos os Indicadores'!F48</f>
        <v>1510.75</v>
      </c>
      <c r="J55" s="108">
        <f>'Todos os Indicadores'!G48</f>
        <v>1442.75</v>
      </c>
      <c r="K55" s="108">
        <f>'Todos os Indicadores'!H48</f>
        <v>1395.25</v>
      </c>
      <c r="L55" s="16">
        <f t="shared" si="17"/>
        <v>4.871493364690083</v>
      </c>
      <c r="M55" s="14">
        <f t="shared" si="18"/>
        <v>0.9290405253884249</v>
      </c>
      <c r="N55" s="14">
        <f t="shared" si="19"/>
        <v>-4.094588160609424</v>
      </c>
      <c r="O55" s="14">
        <f t="shared" si="20"/>
        <v>-7.645209333112691</v>
      </c>
      <c r="P55" s="14">
        <f t="shared" si="22"/>
        <v>-3.292323687402532</v>
      </c>
      <c r="Q55" s="66">
        <f t="shared" si="23"/>
        <v>-11.426757657514685</v>
      </c>
      <c r="R55" s="17">
        <f t="shared" si="6"/>
        <v>-6.248950109188645</v>
      </c>
      <c r="S55" s="16">
        <f t="shared" si="24"/>
        <v>72.5</v>
      </c>
      <c r="T55" s="14">
        <f t="shared" si="25"/>
        <v>14.5</v>
      </c>
      <c r="U55" s="14">
        <f t="shared" si="26"/>
        <v>-64.5</v>
      </c>
      <c r="V55" s="14">
        <f t="shared" si="27"/>
        <v>-68</v>
      </c>
      <c r="W55" s="14">
        <f t="shared" si="28"/>
        <v>-47.5</v>
      </c>
      <c r="X55" s="66">
        <f t="shared" si="29"/>
        <v>-180</v>
      </c>
      <c r="Y55" s="17">
        <f t="shared" si="30"/>
        <v>-93</v>
      </c>
    </row>
    <row r="56" spans="1:25" s="5" customFormat="1" ht="29.25" customHeight="1">
      <c r="A56" s="72">
        <v>44</v>
      </c>
      <c r="B56" s="198"/>
      <c r="C56" s="189"/>
      <c r="D56" s="195" t="s">
        <v>28</v>
      </c>
      <c r="E56" s="196"/>
      <c r="F56" s="108">
        <f>'Todos os Indicadores'!C49</f>
        <v>2926.5</v>
      </c>
      <c r="G56" s="108">
        <f>'Todos os Indicadores'!D49</f>
        <v>3035.75</v>
      </c>
      <c r="H56" s="108">
        <f>'Todos os Indicadores'!E49</f>
        <v>3059</v>
      </c>
      <c r="I56" s="108">
        <f>'Todos os Indicadores'!F49</f>
        <v>3035.25</v>
      </c>
      <c r="J56" s="108">
        <f>'Todos os Indicadores'!G49</f>
        <v>3045.5</v>
      </c>
      <c r="K56" s="108">
        <f>'Todos os Indicadores'!H49</f>
        <v>3116.25</v>
      </c>
      <c r="L56" s="16">
        <f t="shared" si="17"/>
        <v>3.733128310268241</v>
      </c>
      <c r="M56" s="14">
        <f t="shared" si="18"/>
        <v>0.7658733426665565</v>
      </c>
      <c r="N56" s="14">
        <f t="shared" si="19"/>
        <v>-0.776397515527949</v>
      </c>
      <c r="O56" s="14">
        <f t="shared" si="20"/>
        <v>2.6686434395848835</v>
      </c>
      <c r="P56" s="14">
        <f t="shared" si="22"/>
        <v>2.323099655229033</v>
      </c>
      <c r="Q56" s="66">
        <f t="shared" si="23"/>
        <v>1.8715266426936994</v>
      </c>
      <c r="R56" s="17">
        <f t="shared" si="6"/>
        <v>6.483854433623781</v>
      </c>
      <c r="S56" s="16">
        <f t="shared" si="24"/>
        <v>109.25</v>
      </c>
      <c r="T56" s="14">
        <f t="shared" si="25"/>
        <v>23.25</v>
      </c>
      <c r="U56" s="14">
        <f t="shared" si="26"/>
        <v>-23.75</v>
      </c>
      <c r="V56" s="14">
        <f t="shared" si="27"/>
        <v>10.25</v>
      </c>
      <c r="W56" s="14">
        <f t="shared" si="28"/>
        <v>70.75</v>
      </c>
      <c r="X56" s="66">
        <f t="shared" si="29"/>
        <v>57.25</v>
      </c>
      <c r="Y56" s="17">
        <f t="shared" si="30"/>
        <v>189.75</v>
      </c>
    </row>
    <row r="57" spans="1:25" s="4" customFormat="1" ht="29.25" customHeight="1">
      <c r="A57" s="72">
        <v>45</v>
      </c>
      <c r="B57" s="198"/>
      <c r="C57" s="189"/>
      <c r="D57" s="195" t="s">
        <v>54</v>
      </c>
      <c r="E57" s="195"/>
      <c r="F57" s="108">
        <f>'Todos os Indicadores'!C50</f>
        <v>2878</v>
      </c>
      <c r="G57" s="108">
        <f>'Todos os Indicadores'!D50</f>
        <v>2968.25</v>
      </c>
      <c r="H57" s="108">
        <f>'Todos os Indicadores'!E50</f>
        <v>2986</v>
      </c>
      <c r="I57" s="108">
        <f>'Todos os Indicadores'!F50</f>
        <v>3042.75</v>
      </c>
      <c r="J57" s="108">
        <f>'Todos os Indicadores'!G50</f>
        <v>3026.75</v>
      </c>
      <c r="K57" s="108">
        <f>'Todos os Indicadores'!H50</f>
        <v>3079.25</v>
      </c>
      <c r="L57" s="16">
        <f t="shared" si="17"/>
        <v>3.135858234885336</v>
      </c>
      <c r="M57" s="14">
        <f t="shared" si="18"/>
        <v>0.597995451865585</v>
      </c>
      <c r="N57" s="14">
        <f t="shared" si="19"/>
        <v>1.9005358338914924</v>
      </c>
      <c r="O57" s="14">
        <f t="shared" si="20"/>
        <v>1.1995727549092061</v>
      </c>
      <c r="P57" s="14">
        <f t="shared" si="22"/>
        <v>1.734533740811095</v>
      </c>
      <c r="Q57" s="66">
        <f t="shared" si="23"/>
        <v>3.122906898861344</v>
      </c>
      <c r="R57" s="17">
        <f t="shared" si="6"/>
        <v>6.992703266157063</v>
      </c>
      <c r="S57" s="16">
        <f t="shared" si="24"/>
        <v>90.25</v>
      </c>
      <c r="T57" s="14">
        <f t="shared" si="25"/>
        <v>17.75</v>
      </c>
      <c r="U57" s="14">
        <f t="shared" si="26"/>
        <v>56.75</v>
      </c>
      <c r="V57" s="14">
        <f t="shared" si="27"/>
        <v>-16</v>
      </c>
      <c r="W57" s="14">
        <f t="shared" si="28"/>
        <v>52.5</v>
      </c>
      <c r="X57" s="66">
        <f t="shared" si="29"/>
        <v>93.25</v>
      </c>
      <c r="Y57" s="17">
        <f t="shared" si="30"/>
        <v>201.25</v>
      </c>
    </row>
    <row r="58" spans="1:25" s="4" customFormat="1" ht="29.25" customHeight="1">
      <c r="A58" s="72">
        <v>46</v>
      </c>
      <c r="B58" s="198"/>
      <c r="C58" s="189"/>
      <c r="D58" s="195" t="s">
        <v>55</v>
      </c>
      <c r="E58" s="195"/>
      <c r="F58" s="108">
        <f>'Todos os Indicadores'!C51</f>
        <v>1605</v>
      </c>
      <c r="G58" s="108">
        <f>'Todos os Indicadores'!D51</f>
        <v>1686.75</v>
      </c>
      <c r="H58" s="108">
        <f>'Todos os Indicadores'!E51</f>
        <v>1693</v>
      </c>
      <c r="I58" s="108">
        <f>'Todos os Indicadores'!F51</f>
        <v>1666.25</v>
      </c>
      <c r="J58" s="108">
        <f>'Todos os Indicadores'!G51</f>
        <v>1568.75</v>
      </c>
      <c r="K58" s="108">
        <f>'Todos os Indicadores'!H51</f>
        <v>1589.75</v>
      </c>
      <c r="L58" s="16">
        <f t="shared" si="17"/>
        <v>5.093457943925239</v>
      </c>
      <c r="M58" s="14">
        <f t="shared" si="18"/>
        <v>0.3705350526159723</v>
      </c>
      <c r="N58" s="14">
        <f t="shared" si="19"/>
        <v>-1.580035440047256</v>
      </c>
      <c r="O58" s="14">
        <f t="shared" si="20"/>
        <v>-4.5911477869467365</v>
      </c>
      <c r="P58" s="14">
        <f t="shared" si="22"/>
        <v>1.3386454183266894</v>
      </c>
      <c r="Q58" s="66">
        <f t="shared" si="23"/>
        <v>-6.098641464855281</v>
      </c>
      <c r="R58" s="17">
        <f t="shared" si="6"/>
        <v>-0.9501557632398794</v>
      </c>
      <c r="S58" s="16">
        <f t="shared" si="24"/>
        <v>81.75</v>
      </c>
      <c r="T58" s="14">
        <f t="shared" si="25"/>
        <v>6.25</v>
      </c>
      <c r="U58" s="14">
        <f t="shared" si="26"/>
        <v>-26.75</v>
      </c>
      <c r="V58" s="14">
        <f t="shared" si="27"/>
        <v>-97.5</v>
      </c>
      <c r="W58" s="14">
        <f t="shared" si="28"/>
        <v>21</v>
      </c>
      <c r="X58" s="66">
        <f t="shared" si="29"/>
        <v>-103.25</v>
      </c>
      <c r="Y58" s="17">
        <f t="shared" si="30"/>
        <v>-15.25</v>
      </c>
    </row>
    <row r="59" spans="1:25" s="4" customFormat="1" ht="29.25" customHeight="1" thickBot="1">
      <c r="A59" s="73">
        <v>47</v>
      </c>
      <c r="B59" s="199"/>
      <c r="C59" s="190"/>
      <c r="D59" s="184" t="s">
        <v>31</v>
      </c>
      <c r="E59" s="184"/>
      <c r="F59" s="121">
        <f>'Todos os Indicadores'!C52</f>
        <v>772.5</v>
      </c>
      <c r="G59" s="121">
        <f>'Todos os Indicadores'!D52</f>
        <v>805.5</v>
      </c>
      <c r="H59" s="121">
        <f>'Todos os Indicadores'!E52</f>
        <v>844.75</v>
      </c>
      <c r="I59" s="121">
        <f>'Todos os Indicadores'!F52</f>
        <v>843.75</v>
      </c>
      <c r="J59" s="121">
        <f>'Todos os Indicadores'!G52</f>
        <v>844.5</v>
      </c>
      <c r="K59" s="121">
        <f>'Todos os Indicadores'!H52</f>
        <v>851.25</v>
      </c>
      <c r="L59" s="18">
        <f t="shared" si="17"/>
        <v>4.271844660194168</v>
      </c>
      <c r="M59" s="19">
        <f t="shared" si="18"/>
        <v>4.872749844816893</v>
      </c>
      <c r="N59" s="19">
        <f t="shared" si="19"/>
        <v>-0.11837821840781082</v>
      </c>
      <c r="O59" s="19">
        <f t="shared" si="20"/>
        <v>0.8888888888888946</v>
      </c>
      <c r="P59" s="19">
        <f t="shared" si="22"/>
        <v>0.799289520426294</v>
      </c>
      <c r="Q59" s="67">
        <f t="shared" si="23"/>
        <v>0.7694584196507925</v>
      </c>
      <c r="R59" s="20">
        <f t="shared" si="6"/>
        <v>10.194174757281548</v>
      </c>
      <c r="S59" s="18">
        <f t="shared" si="24"/>
        <v>33</v>
      </c>
      <c r="T59" s="19">
        <f t="shared" si="25"/>
        <v>39.25</v>
      </c>
      <c r="U59" s="19">
        <f t="shared" si="26"/>
        <v>-1</v>
      </c>
      <c r="V59" s="19">
        <f t="shared" si="27"/>
        <v>0.75</v>
      </c>
      <c r="W59" s="19">
        <f t="shared" si="28"/>
        <v>6.75</v>
      </c>
      <c r="X59" s="67">
        <f t="shared" si="29"/>
        <v>6.5</v>
      </c>
      <c r="Y59" s="20">
        <f t="shared" si="30"/>
        <v>78.75</v>
      </c>
    </row>
    <row r="60" spans="1:18" s="1" customFormat="1" ht="24.75" customHeight="1">
      <c r="A60" s="211" t="s">
        <v>56</v>
      </c>
      <c r="B60" s="211"/>
      <c r="C60" s="211"/>
      <c r="D60" s="211"/>
      <c r="E60" s="211"/>
      <c r="F60" s="211"/>
      <c r="G60" s="211"/>
      <c r="H60" s="211"/>
      <c r="I60" s="211"/>
      <c r="J60" s="211"/>
      <c r="K60" s="211"/>
      <c r="L60" s="211"/>
      <c r="M60" s="211"/>
      <c r="N60" s="211"/>
      <c r="O60" s="211"/>
      <c r="P60" s="211"/>
      <c r="Q60" s="211"/>
      <c r="R60" s="211"/>
    </row>
    <row r="61" spans="1:18" s="1" customFormat="1" ht="24.75" customHeight="1">
      <c r="A61" s="211"/>
      <c r="B61" s="211"/>
      <c r="C61" s="211"/>
      <c r="D61" s="211"/>
      <c r="E61" s="211"/>
      <c r="F61" s="211"/>
      <c r="G61" s="211"/>
      <c r="H61" s="211"/>
      <c r="I61" s="211"/>
      <c r="J61" s="211"/>
      <c r="K61" s="211"/>
      <c r="L61" s="211"/>
      <c r="M61" s="211"/>
      <c r="N61" s="211"/>
      <c r="O61" s="211"/>
      <c r="P61" s="211"/>
      <c r="Q61" s="211"/>
      <c r="R61" s="211"/>
    </row>
    <row r="62" spans="1:18" s="1" customFormat="1" ht="36" customHeight="1" thickBot="1">
      <c r="A62" s="205" t="s">
        <v>131</v>
      </c>
      <c r="B62" s="205"/>
      <c r="C62" s="205"/>
      <c r="D62" s="205"/>
      <c r="E62" s="205"/>
      <c r="F62" s="205"/>
      <c r="G62" s="205"/>
      <c r="H62" s="205"/>
      <c r="I62" s="205"/>
      <c r="J62" s="205"/>
      <c r="K62" s="205"/>
      <c r="L62" s="205"/>
      <c r="M62" s="205"/>
      <c r="N62" s="205"/>
      <c r="O62" s="205"/>
      <c r="P62" s="205"/>
      <c r="Q62" s="205"/>
      <c r="R62" s="205"/>
    </row>
    <row r="63" spans="1:18" s="1" customFormat="1" ht="40.5" customHeight="1">
      <c r="A63" s="212" t="s">
        <v>46</v>
      </c>
      <c r="B63" s="206" t="s">
        <v>50</v>
      </c>
      <c r="C63" s="177"/>
      <c r="D63" s="177"/>
      <c r="E63" s="177"/>
      <c r="F63" s="181" t="s">
        <v>47</v>
      </c>
      <c r="G63" s="181"/>
      <c r="H63" s="181"/>
      <c r="I63" s="181"/>
      <c r="J63" s="182"/>
      <c r="K63" s="182"/>
      <c r="L63" s="180" t="s">
        <v>67</v>
      </c>
      <c r="M63" s="181"/>
      <c r="N63" s="181"/>
      <c r="O63" s="181"/>
      <c r="P63" s="182"/>
      <c r="Q63" s="182"/>
      <c r="R63" s="183"/>
    </row>
    <row r="64" spans="1:18" s="3" customFormat="1" ht="64.5" customHeight="1">
      <c r="A64" s="213"/>
      <c r="B64" s="224"/>
      <c r="C64" s="225"/>
      <c r="D64" s="225"/>
      <c r="E64" s="225"/>
      <c r="F64" s="7">
        <v>2012</v>
      </c>
      <c r="G64" s="7">
        <v>2013</v>
      </c>
      <c r="H64" s="7">
        <v>2014</v>
      </c>
      <c r="I64" s="7">
        <v>2015</v>
      </c>
      <c r="J64" s="8"/>
      <c r="K64" s="8">
        <v>2016</v>
      </c>
      <c r="L64" s="15" t="s">
        <v>0</v>
      </c>
      <c r="M64" s="6" t="s">
        <v>1</v>
      </c>
      <c r="N64" s="6" t="s">
        <v>2</v>
      </c>
      <c r="O64" s="6" t="s">
        <v>3</v>
      </c>
      <c r="P64" s="6" t="s">
        <v>123</v>
      </c>
      <c r="Q64" s="65" t="s">
        <v>126</v>
      </c>
      <c r="R64" s="69" t="s">
        <v>125</v>
      </c>
    </row>
    <row r="65" spans="1:18" s="4" customFormat="1" ht="66" customHeight="1">
      <c r="A65" s="72">
        <v>48</v>
      </c>
      <c r="B65" s="189" t="s">
        <v>57</v>
      </c>
      <c r="C65" s="191" t="s">
        <v>43</v>
      </c>
      <c r="D65" s="9" t="s">
        <v>36</v>
      </c>
      <c r="E65" s="193" t="s">
        <v>38</v>
      </c>
      <c r="F65" s="109">
        <f>'Todos os Indicadores'!C53</f>
        <v>177054</v>
      </c>
      <c r="G65" s="109">
        <f>'Todos os Indicadores'!D53</f>
        <v>185519.25</v>
      </c>
      <c r="H65" s="109">
        <f>'Todos os Indicadores'!E53</f>
        <v>190919.5</v>
      </c>
      <c r="I65" s="109">
        <f>'Todos os Indicadores'!F53</f>
        <v>190586.25</v>
      </c>
      <c r="J65" s="109">
        <f>'Todos os Indicadores'!G53</f>
        <v>184339.25</v>
      </c>
      <c r="K65" s="109">
        <f>'Todos os Indicadores'!H53</f>
        <v>189154.5</v>
      </c>
      <c r="L65" s="16">
        <f t="shared" si="17"/>
        <v>4.781168457080898</v>
      </c>
      <c r="M65" s="14">
        <f t="shared" si="18"/>
        <v>2.910883910968809</v>
      </c>
      <c r="N65" s="14">
        <f t="shared" si="19"/>
        <v>-0.17455000667820908</v>
      </c>
      <c r="O65" s="14">
        <f t="shared" si="20"/>
        <v>-0.7512346772130751</v>
      </c>
      <c r="P65" s="14">
        <f>(K65/J65-1)*100</f>
        <v>2.612167511802288</v>
      </c>
      <c r="Q65" s="66">
        <f>(K65/H65-1)*100</f>
        <v>-0.9244734037120339</v>
      </c>
      <c r="R65" s="21">
        <f t="shared" si="6"/>
        <v>6.834355620319221</v>
      </c>
    </row>
    <row r="66" spans="1:18" s="4" customFormat="1" ht="66" customHeight="1">
      <c r="A66" s="72">
        <v>49</v>
      </c>
      <c r="B66" s="189"/>
      <c r="C66" s="191"/>
      <c r="D66" s="9" t="s">
        <v>35</v>
      </c>
      <c r="E66" s="193"/>
      <c r="F66" s="109">
        <f>'Todos os Indicadores'!C54</f>
        <v>179438.75</v>
      </c>
      <c r="G66" s="109">
        <f>'Todos os Indicadores'!D54</f>
        <v>187142.75</v>
      </c>
      <c r="H66" s="109">
        <f>'Todos os Indicadores'!E54</f>
        <v>192453.75</v>
      </c>
      <c r="I66" s="109">
        <f>'Todos os Indicadores'!F54</f>
        <v>193373.25</v>
      </c>
      <c r="J66" s="109">
        <f>'Todos os Indicadores'!G54</f>
        <v>191294.75</v>
      </c>
      <c r="K66" s="109">
        <f>'Todos os Indicadores'!H54</f>
        <v>195552.25</v>
      </c>
      <c r="L66" s="16">
        <f t="shared" si="17"/>
        <v>4.293387019247508</v>
      </c>
      <c r="M66" s="14">
        <f t="shared" si="18"/>
        <v>2.8379405560728266</v>
      </c>
      <c r="N66" s="14">
        <f t="shared" si="19"/>
        <v>0.4777771282710841</v>
      </c>
      <c r="O66" s="14">
        <f t="shared" si="20"/>
        <v>1.1268363126750947</v>
      </c>
      <c r="P66" s="14">
        <f>(K66/J66-1)*100</f>
        <v>2.2256230241551433</v>
      </c>
      <c r="Q66" s="66">
        <f>(K66/H66-1)*100</f>
        <v>1.6099972071211832</v>
      </c>
      <c r="R66" s="21">
        <f>(K66/F66-1)*100</f>
        <v>8.979944410000629</v>
      </c>
    </row>
    <row r="67" spans="1:18" s="4" customFormat="1" ht="66" customHeight="1">
      <c r="A67" s="72">
        <v>50</v>
      </c>
      <c r="B67" s="189"/>
      <c r="C67" s="191"/>
      <c r="D67" s="9" t="s">
        <v>36</v>
      </c>
      <c r="E67" s="193" t="s">
        <v>37</v>
      </c>
      <c r="F67" s="109">
        <f>'Todos os Indicadores'!C55</f>
        <v>119867</v>
      </c>
      <c r="G67" s="109">
        <f>'Todos os Indicadores'!D55</f>
        <v>124660</v>
      </c>
      <c r="H67" s="109">
        <f>'Todos os Indicadores'!E55</f>
        <v>128968.5</v>
      </c>
      <c r="I67" s="109">
        <f>'Todos os Indicadores'!F55</f>
        <v>127065.25</v>
      </c>
      <c r="J67" s="109">
        <f>'Todos os Indicadores'!G55</f>
        <v>123212.25</v>
      </c>
      <c r="K67" s="109">
        <f>'Todos os Indicadores'!H55</f>
        <v>124621.25</v>
      </c>
      <c r="L67" s="16">
        <f t="shared" si="17"/>
        <v>3.9985984466116564</v>
      </c>
      <c r="M67" s="14">
        <f t="shared" si="18"/>
        <v>3.456200866356496</v>
      </c>
      <c r="N67" s="14">
        <f t="shared" si="19"/>
        <v>-1.4757479539577512</v>
      </c>
      <c r="O67" s="14">
        <f t="shared" si="20"/>
        <v>-1.9234212343658075</v>
      </c>
      <c r="P67" s="14">
        <f>(K67/J67-1)*100</f>
        <v>1.143555125403517</v>
      </c>
      <c r="Q67" s="66">
        <f>(K67/H67-1)*100</f>
        <v>-3.3707843388114167</v>
      </c>
      <c r="R67" s="21">
        <f>(K67/F67-1)*100</f>
        <v>3.9662709503032634</v>
      </c>
    </row>
    <row r="68" spans="1:18" s="4" customFormat="1" ht="66" customHeight="1" thickBot="1">
      <c r="A68" s="73">
        <v>51</v>
      </c>
      <c r="B68" s="190"/>
      <c r="C68" s="192"/>
      <c r="D68" s="71" t="s">
        <v>35</v>
      </c>
      <c r="E68" s="194"/>
      <c r="F68" s="123">
        <f>'Todos os Indicadores'!C56</f>
        <v>122759</v>
      </c>
      <c r="G68" s="123">
        <f>'Todos os Indicadores'!D56</f>
        <v>126728.25</v>
      </c>
      <c r="H68" s="123">
        <f>'Todos os Indicadores'!E56</f>
        <v>130844.5</v>
      </c>
      <c r="I68" s="123">
        <f>'Todos os Indicadores'!F56</f>
        <v>130805.25</v>
      </c>
      <c r="J68" s="123">
        <f>'Todos os Indicadores'!G56</f>
        <v>131345.5</v>
      </c>
      <c r="K68" s="123">
        <f>'Todos os Indicadores'!H56</f>
        <v>132623.25</v>
      </c>
      <c r="L68" s="18">
        <f t="shared" si="17"/>
        <v>3.233367818245503</v>
      </c>
      <c r="M68" s="19">
        <f t="shared" si="18"/>
        <v>3.2480918816443882</v>
      </c>
      <c r="N68" s="19">
        <f t="shared" si="19"/>
        <v>-0.02999743970897306</v>
      </c>
      <c r="O68" s="19">
        <f t="shared" si="20"/>
        <v>1.3898524715177718</v>
      </c>
      <c r="P68" s="19">
        <f>(K68/J68-1)*100</f>
        <v>0.9728159700941319</v>
      </c>
      <c r="Q68" s="67">
        <f>(K68/H68-1)*100</f>
        <v>1.359438111651623</v>
      </c>
      <c r="R68" s="22">
        <f>(K68/F68-1)*100</f>
        <v>8.035459721894123</v>
      </c>
    </row>
  </sheetData>
  <sheetProtection/>
  <mergeCells count="84">
    <mergeCell ref="F63:K63"/>
    <mergeCell ref="L63:R63"/>
    <mergeCell ref="A60:R61"/>
    <mergeCell ref="F38:K38"/>
    <mergeCell ref="D41:E41"/>
    <mergeCell ref="D40:E40"/>
    <mergeCell ref="B38:E39"/>
    <mergeCell ref="D56:E56"/>
    <mergeCell ref="A2:R2"/>
    <mergeCell ref="A1:R1"/>
    <mergeCell ref="B6:C7"/>
    <mergeCell ref="B8:B15"/>
    <mergeCell ref="C8:C11"/>
    <mergeCell ref="D30:E30"/>
    <mergeCell ref="D29:E29"/>
    <mergeCell ref="D28:E28"/>
    <mergeCell ref="D18:E18"/>
    <mergeCell ref="D15:E15"/>
    <mergeCell ref="B65:B68"/>
    <mergeCell ref="A62:R62"/>
    <mergeCell ref="L38:R38"/>
    <mergeCell ref="A37:R37"/>
    <mergeCell ref="A38:A39"/>
    <mergeCell ref="D50:E50"/>
    <mergeCell ref="D49:E49"/>
    <mergeCell ref="D48:E48"/>
    <mergeCell ref="A63:A64"/>
    <mergeCell ref="B63:E64"/>
    <mergeCell ref="D14:E14"/>
    <mergeCell ref="D13:E13"/>
    <mergeCell ref="D12:E12"/>
    <mergeCell ref="D19:E19"/>
    <mergeCell ref="A3:R3"/>
    <mergeCell ref="F4:K4"/>
    <mergeCell ref="L4:R4"/>
    <mergeCell ref="B4:E5"/>
    <mergeCell ref="A4:A5"/>
    <mergeCell ref="D8:D10"/>
    <mergeCell ref="D24:E24"/>
    <mergeCell ref="D23:E23"/>
    <mergeCell ref="D22:E22"/>
    <mergeCell ref="D21:E21"/>
    <mergeCell ref="D20:E20"/>
    <mergeCell ref="D27:E27"/>
    <mergeCell ref="D26:E26"/>
    <mergeCell ref="D25:E25"/>
    <mergeCell ref="D45:E45"/>
    <mergeCell ref="D44:E44"/>
    <mergeCell ref="D43:E43"/>
    <mergeCell ref="D42:E42"/>
    <mergeCell ref="D34:E34"/>
    <mergeCell ref="D33:E33"/>
    <mergeCell ref="A35:R36"/>
    <mergeCell ref="B40:B59"/>
    <mergeCell ref="D55:E55"/>
    <mergeCell ref="D54:E54"/>
    <mergeCell ref="D53:E53"/>
    <mergeCell ref="D52:E52"/>
    <mergeCell ref="D51:E51"/>
    <mergeCell ref="B16:B34"/>
    <mergeCell ref="C23:C24"/>
    <mergeCell ref="D31:E31"/>
    <mergeCell ref="D47:E47"/>
    <mergeCell ref="D46:E46"/>
    <mergeCell ref="C65:C68"/>
    <mergeCell ref="C50:C59"/>
    <mergeCell ref="C44:C49"/>
    <mergeCell ref="C40:C41"/>
    <mergeCell ref="C42:C43"/>
    <mergeCell ref="E65:E66"/>
    <mergeCell ref="E67:E68"/>
    <mergeCell ref="D59:E59"/>
    <mergeCell ref="D58:E58"/>
    <mergeCell ref="D57:E57"/>
    <mergeCell ref="S4:Y4"/>
    <mergeCell ref="S38:Y38"/>
    <mergeCell ref="D11:E11"/>
    <mergeCell ref="D7:E7"/>
    <mergeCell ref="D6:E6"/>
    <mergeCell ref="C12:C15"/>
    <mergeCell ref="C16:C22"/>
    <mergeCell ref="C25:C34"/>
    <mergeCell ref="D16:D17"/>
    <mergeCell ref="D32:E32"/>
  </mergeCells>
  <printOptions horizontalCentered="1"/>
  <pageMargins left="0" right="0" top="0.1968503937007874" bottom="0.1968503937007874" header="0.5118110236220472" footer="0.5118110236220472"/>
  <pageSetup horizontalDpi="300" verticalDpi="300" orientation="landscape" paperSize="9" scale="55" r:id="rId2"/>
  <rowBreaks count="2" manualBreakCount="2">
    <brk id="34" max="255" man="1"/>
    <brk id="59" max="255" man="1"/>
  </rowBreaks>
  <ignoredErrors>
    <ignoredError sqref="Q12" formula="1"/>
  </ignoredErrors>
  <drawing r:id="rId1"/>
</worksheet>
</file>

<file path=xl/worksheets/sheet3.xml><?xml version="1.0" encoding="utf-8"?>
<worksheet xmlns="http://schemas.openxmlformats.org/spreadsheetml/2006/main" xmlns:r="http://schemas.openxmlformats.org/officeDocument/2006/relationships">
  <dimension ref="A1:Q30"/>
  <sheetViews>
    <sheetView zoomScale="70" zoomScaleNormal="70" zoomScalePageLayoutView="0" workbookViewId="0" topLeftCell="A1">
      <selection activeCell="A1" sqref="A1:P2"/>
    </sheetView>
  </sheetViews>
  <sheetFormatPr defaultColWidth="9.140625" defaultRowHeight="19.5" customHeight="1"/>
  <cols>
    <col min="1" max="1" width="8.140625" style="27" customWidth="1"/>
    <col min="2" max="2" width="23.421875" style="27" customWidth="1"/>
    <col min="3" max="3" width="36.28125" style="27" customWidth="1"/>
    <col min="4" max="4" width="52.140625" style="10" customWidth="1"/>
    <col min="5" max="5" width="21.140625" style="10" customWidth="1"/>
    <col min="6" max="9" width="11.57421875" style="27" bestFit="1" customWidth="1"/>
    <col min="10" max="10" width="11.57421875" style="27" customWidth="1"/>
    <col min="11" max="17" width="11.57421875" style="27" bestFit="1" customWidth="1"/>
    <col min="18" max="16384" width="9.140625" style="27" customWidth="1"/>
  </cols>
  <sheetData>
    <row r="1" spans="1:16" s="1" customFormat="1" ht="24.75" customHeight="1">
      <c r="A1" s="211" t="s">
        <v>56</v>
      </c>
      <c r="B1" s="211"/>
      <c r="C1" s="211"/>
      <c r="D1" s="211"/>
      <c r="E1" s="211"/>
      <c r="F1" s="211"/>
      <c r="G1" s="211"/>
      <c r="H1" s="211"/>
      <c r="I1" s="211"/>
      <c r="J1" s="211"/>
      <c r="K1" s="211"/>
      <c r="L1" s="211"/>
      <c r="M1" s="211"/>
      <c r="N1" s="211"/>
      <c r="O1" s="211"/>
      <c r="P1" s="211"/>
    </row>
    <row r="2" spans="1:16" s="1" customFormat="1" ht="24.75" customHeight="1">
      <c r="A2" s="211"/>
      <c r="B2" s="211"/>
      <c r="C2" s="211"/>
      <c r="D2" s="211"/>
      <c r="E2" s="211"/>
      <c r="F2" s="211"/>
      <c r="G2" s="211"/>
      <c r="H2" s="211"/>
      <c r="I2" s="211"/>
      <c r="J2" s="211"/>
      <c r="K2" s="211"/>
      <c r="L2" s="211"/>
      <c r="M2" s="211"/>
      <c r="N2" s="211"/>
      <c r="O2" s="211"/>
      <c r="P2" s="211"/>
    </row>
    <row r="3" spans="1:17" s="1" customFormat="1" ht="54" customHeight="1" thickBot="1">
      <c r="A3" s="205" t="s">
        <v>134</v>
      </c>
      <c r="B3" s="205"/>
      <c r="C3" s="205"/>
      <c r="D3" s="205"/>
      <c r="E3" s="205"/>
      <c r="F3" s="205"/>
      <c r="G3" s="205"/>
      <c r="H3" s="205"/>
      <c r="I3" s="205"/>
      <c r="J3" s="205"/>
      <c r="K3" s="205"/>
      <c r="L3" s="205"/>
      <c r="M3" s="205"/>
      <c r="N3" s="205"/>
      <c r="O3" s="205"/>
      <c r="P3" s="205"/>
      <c r="Q3" s="205"/>
    </row>
    <row r="4" spans="1:17" s="1" customFormat="1" ht="40.5" customHeight="1">
      <c r="A4" s="209" t="s">
        <v>46</v>
      </c>
      <c r="B4" s="177" t="s">
        <v>50</v>
      </c>
      <c r="C4" s="177"/>
      <c r="D4" s="177"/>
      <c r="E4" s="177"/>
      <c r="F4" s="181" t="s">
        <v>47</v>
      </c>
      <c r="G4" s="181"/>
      <c r="H4" s="181"/>
      <c r="I4" s="181"/>
      <c r="J4" s="182"/>
      <c r="K4" s="182"/>
      <c r="L4" s="232" t="s">
        <v>65</v>
      </c>
      <c r="M4" s="233"/>
      <c r="N4" s="233"/>
      <c r="O4" s="233"/>
      <c r="P4" s="233"/>
      <c r="Q4" s="234"/>
    </row>
    <row r="5" spans="1:17" s="3" customFormat="1" ht="49.5" customHeight="1">
      <c r="A5" s="210"/>
      <c r="B5" s="225"/>
      <c r="C5" s="225"/>
      <c r="D5" s="225"/>
      <c r="E5" s="225"/>
      <c r="F5" s="7">
        <v>2012</v>
      </c>
      <c r="G5" s="7">
        <v>2013</v>
      </c>
      <c r="H5" s="7">
        <v>2014</v>
      </c>
      <c r="I5" s="7">
        <v>2015</v>
      </c>
      <c r="J5" s="8">
        <v>2016</v>
      </c>
      <c r="K5" s="8">
        <v>2017</v>
      </c>
      <c r="L5" s="29">
        <v>2012</v>
      </c>
      <c r="M5" s="7">
        <v>2013</v>
      </c>
      <c r="N5" s="7">
        <v>2014</v>
      </c>
      <c r="O5" s="7">
        <v>2015</v>
      </c>
      <c r="P5" s="30">
        <v>2016</v>
      </c>
      <c r="Q5" s="30">
        <v>2017</v>
      </c>
    </row>
    <row r="6" spans="1:17" s="4" customFormat="1" ht="23.25" customHeight="1">
      <c r="A6" s="68">
        <v>2</v>
      </c>
      <c r="B6" s="228" t="s">
        <v>60</v>
      </c>
      <c r="C6" s="228"/>
      <c r="D6" s="195" t="s">
        <v>4</v>
      </c>
      <c r="E6" s="195"/>
      <c r="F6" s="24">
        <f>Estimativas!F7</f>
        <v>157267</v>
      </c>
      <c r="G6" s="24">
        <f>Estimativas!G7</f>
        <v>159510.5</v>
      </c>
      <c r="H6" s="24">
        <f>Estimativas!H7</f>
        <v>162028.75</v>
      </c>
      <c r="I6" s="24">
        <f>Estimativas!I7</f>
        <v>164344</v>
      </c>
      <c r="J6" s="24">
        <f>Estimativas!J7</f>
        <v>166371</v>
      </c>
      <c r="K6" s="24">
        <f>Estimativas!K7</f>
        <v>168361.75</v>
      </c>
      <c r="L6" s="31">
        <f aca="true" t="shared" si="0" ref="L6:O8">(F6/F$6)*100</f>
        <v>100</v>
      </c>
      <c r="M6" s="25">
        <f t="shared" si="0"/>
        <v>100</v>
      </c>
      <c r="N6" s="25">
        <f t="shared" si="0"/>
        <v>100</v>
      </c>
      <c r="O6" s="25">
        <f t="shared" si="0"/>
        <v>100</v>
      </c>
      <c r="P6" s="25">
        <f aca="true" t="shared" si="1" ref="P6:Q8">(J6/J$6)*100</f>
        <v>100</v>
      </c>
      <c r="Q6" s="32">
        <f t="shared" si="1"/>
        <v>100</v>
      </c>
    </row>
    <row r="7" spans="1:17" s="4" customFormat="1" ht="23.25" customHeight="1">
      <c r="A7" s="68">
        <v>3</v>
      </c>
      <c r="B7" s="228"/>
      <c r="C7" s="228"/>
      <c r="D7" s="226" t="s">
        <v>6</v>
      </c>
      <c r="E7" s="227"/>
      <c r="F7" s="12">
        <f>Estimativas!F8</f>
        <v>96596.25</v>
      </c>
      <c r="G7" s="12">
        <f>Estimativas!G8</f>
        <v>97732.75</v>
      </c>
      <c r="H7" s="12">
        <f>Estimativas!H8</f>
        <v>98854.75</v>
      </c>
      <c r="I7" s="12">
        <f>Estimativas!I8</f>
        <v>100727.5</v>
      </c>
      <c r="J7" s="12">
        <f>Estimativas!J8</f>
        <v>102143.25</v>
      </c>
      <c r="K7" s="12">
        <f>Estimativas!K8</f>
        <v>103880.5</v>
      </c>
      <c r="L7" s="33">
        <f t="shared" si="0"/>
        <v>61.42181767312914</v>
      </c>
      <c r="M7" s="23">
        <f t="shared" si="0"/>
        <v>61.27041793486949</v>
      </c>
      <c r="N7" s="23">
        <f t="shared" si="0"/>
        <v>61.010623114725014</v>
      </c>
      <c r="O7" s="23">
        <f t="shared" si="0"/>
        <v>61.290646448912035</v>
      </c>
      <c r="P7" s="23">
        <f t="shared" si="1"/>
        <v>61.39486448960456</v>
      </c>
      <c r="Q7" s="34">
        <f t="shared" si="1"/>
        <v>61.700772295369944</v>
      </c>
    </row>
    <row r="8" spans="1:17" s="4" customFormat="1" ht="23.25" customHeight="1">
      <c r="A8" s="68">
        <v>6</v>
      </c>
      <c r="B8" s="228"/>
      <c r="C8" s="228"/>
      <c r="D8" s="195" t="s">
        <v>9</v>
      </c>
      <c r="E8" s="195"/>
      <c r="F8" s="12">
        <f>Estimativas!F11</f>
        <v>60671</v>
      </c>
      <c r="G8" s="12">
        <f>Estimativas!G11</f>
        <v>61778</v>
      </c>
      <c r="H8" s="12">
        <f>Estimativas!H11</f>
        <v>63173.5</v>
      </c>
      <c r="I8" s="12">
        <f>Estimativas!I11</f>
        <v>63616.75</v>
      </c>
      <c r="J8" s="12">
        <f>Estimativas!J11</f>
        <v>64227.75</v>
      </c>
      <c r="K8" s="12">
        <f>Estimativas!K11</f>
        <v>64481.75</v>
      </c>
      <c r="L8" s="33">
        <f t="shared" si="0"/>
        <v>38.578341292197344</v>
      </c>
      <c r="M8" s="23">
        <f t="shared" si="0"/>
        <v>38.72973879462481</v>
      </c>
      <c r="N8" s="23">
        <f t="shared" si="0"/>
        <v>38.98906829806439</v>
      </c>
      <c r="O8" s="23">
        <f t="shared" si="0"/>
        <v>38.70950567103149</v>
      </c>
      <c r="P8" s="23">
        <f t="shared" si="1"/>
        <v>38.60513551039544</v>
      </c>
      <c r="Q8" s="34">
        <f t="shared" si="1"/>
        <v>38.29952468419935</v>
      </c>
    </row>
    <row r="9" spans="1:17" s="4" customFormat="1" ht="23.25" customHeight="1">
      <c r="A9" s="68">
        <v>3</v>
      </c>
      <c r="B9" s="228"/>
      <c r="C9" s="228"/>
      <c r="D9" s="195" t="s">
        <v>6</v>
      </c>
      <c r="E9" s="11" t="s">
        <v>4</v>
      </c>
      <c r="F9" s="24">
        <f>Estimativas!F8</f>
        <v>96596.25</v>
      </c>
      <c r="G9" s="24">
        <f>Estimativas!G8</f>
        <v>97732.75</v>
      </c>
      <c r="H9" s="24">
        <f>Estimativas!H8</f>
        <v>98854.75</v>
      </c>
      <c r="I9" s="24">
        <f>Estimativas!I8</f>
        <v>100727.5</v>
      </c>
      <c r="J9" s="24">
        <f>Estimativas!J8</f>
        <v>102143.25</v>
      </c>
      <c r="K9" s="24">
        <f>Estimativas!K8</f>
        <v>103880.5</v>
      </c>
      <c r="L9" s="31">
        <f aca="true" t="shared" si="2" ref="L9:N11">(F9/F$9)*100</f>
        <v>100</v>
      </c>
      <c r="M9" s="25">
        <f t="shared" si="2"/>
        <v>100</v>
      </c>
      <c r="N9" s="25">
        <f t="shared" si="2"/>
        <v>100</v>
      </c>
      <c r="O9" s="25">
        <f aca="true" t="shared" si="3" ref="O9:Q11">(I9/I$9)*100</f>
        <v>100</v>
      </c>
      <c r="P9" s="25">
        <f t="shared" si="3"/>
        <v>100</v>
      </c>
      <c r="Q9" s="32">
        <f t="shared" si="3"/>
        <v>100</v>
      </c>
    </row>
    <row r="10" spans="1:17" s="4" customFormat="1" ht="23.25" customHeight="1">
      <c r="A10" s="68">
        <v>4</v>
      </c>
      <c r="B10" s="228"/>
      <c r="C10" s="228"/>
      <c r="D10" s="195"/>
      <c r="E10" s="11" t="s">
        <v>7</v>
      </c>
      <c r="F10" s="12">
        <f>Estimativas!F9</f>
        <v>89496.5</v>
      </c>
      <c r="G10" s="12">
        <f>Estimativas!G9</f>
        <v>90764</v>
      </c>
      <c r="H10" s="12">
        <f>Estimativas!H9</f>
        <v>92112</v>
      </c>
      <c r="I10" s="12">
        <f>Estimativas!I9</f>
        <v>92142.25</v>
      </c>
      <c r="J10" s="12">
        <f>Estimativas!J9</f>
        <v>90383.5</v>
      </c>
      <c r="K10" s="12">
        <f>Estimativas!K9</f>
        <v>90647</v>
      </c>
      <c r="L10" s="33">
        <f t="shared" si="2"/>
        <v>92.6500769957426</v>
      </c>
      <c r="M10" s="23">
        <f t="shared" si="2"/>
        <v>92.86958568136065</v>
      </c>
      <c r="N10" s="23">
        <f t="shared" si="2"/>
        <v>93.17913403250729</v>
      </c>
      <c r="O10" s="23">
        <f t="shared" si="3"/>
        <v>91.4767565957658</v>
      </c>
      <c r="P10" s="23">
        <f t="shared" si="3"/>
        <v>88.48700232271834</v>
      </c>
      <c r="Q10" s="34">
        <f t="shared" si="3"/>
        <v>87.26084298785624</v>
      </c>
    </row>
    <row r="11" spans="1:17" s="4" customFormat="1" ht="23.25" customHeight="1">
      <c r="A11" s="68">
        <v>5</v>
      </c>
      <c r="B11" s="228"/>
      <c r="C11" s="228"/>
      <c r="D11" s="195"/>
      <c r="E11" s="11" t="s">
        <v>8</v>
      </c>
      <c r="F11" s="12">
        <f>Estimativas!F10</f>
        <v>7099.5</v>
      </c>
      <c r="G11" s="12">
        <f>Estimativas!G10</f>
        <v>6968.5</v>
      </c>
      <c r="H11" s="12">
        <f>Estimativas!H10</f>
        <v>6743.25</v>
      </c>
      <c r="I11" s="12">
        <f>Estimativas!I10</f>
        <v>8585</v>
      </c>
      <c r="J11" s="12">
        <f>Estimativas!J10</f>
        <v>11759.75</v>
      </c>
      <c r="K11" s="12">
        <f>Estimativas!K10</f>
        <v>13233.5</v>
      </c>
      <c r="L11" s="33">
        <f t="shared" si="2"/>
        <v>7.349664195038627</v>
      </c>
      <c r="M11" s="23">
        <f t="shared" si="2"/>
        <v>7.130158519022539</v>
      </c>
      <c r="N11" s="23">
        <f t="shared" si="2"/>
        <v>6.821371760082343</v>
      </c>
      <c r="O11" s="23">
        <f t="shared" si="3"/>
        <v>8.522995209848354</v>
      </c>
      <c r="P11" s="23">
        <f t="shared" si="3"/>
        <v>11.51299767728166</v>
      </c>
      <c r="Q11" s="34">
        <f t="shared" si="3"/>
        <v>12.739157012143762</v>
      </c>
    </row>
    <row r="12" spans="1:17" s="4" customFormat="1" ht="23.25" customHeight="1">
      <c r="A12" s="68">
        <v>4</v>
      </c>
      <c r="B12" s="229" t="s">
        <v>64</v>
      </c>
      <c r="C12" s="229" t="s">
        <v>59</v>
      </c>
      <c r="D12" s="226" t="s">
        <v>58</v>
      </c>
      <c r="E12" s="227"/>
      <c r="F12" s="24">
        <f>Estimativas!F9</f>
        <v>89496.5</v>
      </c>
      <c r="G12" s="24">
        <f>Estimativas!G9</f>
        <v>90764</v>
      </c>
      <c r="H12" s="24">
        <f>Estimativas!H9</f>
        <v>92112</v>
      </c>
      <c r="I12" s="24">
        <f>Estimativas!I9</f>
        <v>92142.25</v>
      </c>
      <c r="J12" s="24">
        <f>Estimativas!J9</f>
        <v>90383.5</v>
      </c>
      <c r="K12" s="24">
        <f>Estimativas!K9</f>
        <v>90647</v>
      </c>
      <c r="L12" s="31">
        <f aca="true" t="shared" si="4" ref="L12:L30">(F12/F$12)*100</f>
        <v>100</v>
      </c>
      <c r="M12" s="25">
        <f aca="true" t="shared" si="5" ref="M12:M30">(G12/G$12)*100</f>
        <v>100</v>
      </c>
      <c r="N12" s="25">
        <f aca="true" t="shared" si="6" ref="N12:N30">(H12/H$12)*100</f>
        <v>100</v>
      </c>
      <c r="O12" s="25">
        <f aca="true" t="shared" si="7" ref="O12:Q27">(I12/I$12)*100</f>
        <v>100</v>
      </c>
      <c r="P12" s="25">
        <f t="shared" si="7"/>
        <v>100</v>
      </c>
      <c r="Q12" s="32">
        <f t="shared" si="7"/>
        <v>100</v>
      </c>
    </row>
    <row r="13" spans="1:17" s="4" customFormat="1" ht="33.75" customHeight="1">
      <c r="A13" s="68">
        <v>7</v>
      </c>
      <c r="B13" s="230"/>
      <c r="C13" s="230"/>
      <c r="D13" s="195" t="s">
        <v>18</v>
      </c>
      <c r="E13" s="9" t="s">
        <v>16</v>
      </c>
      <c r="F13" s="12">
        <f>Estimativas!F16</f>
        <v>34308.25</v>
      </c>
      <c r="G13" s="12">
        <f>Estimativas!G16</f>
        <v>35352.5</v>
      </c>
      <c r="H13" s="12">
        <f>Estimativas!H16</f>
        <v>36609.5</v>
      </c>
      <c r="I13" s="12">
        <f>Estimativas!I16</f>
        <v>35698.5</v>
      </c>
      <c r="J13" s="12">
        <f>Estimativas!J16</f>
        <v>34292.5</v>
      </c>
      <c r="K13" s="12">
        <f>Estimativas!K16</f>
        <v>33339.5</v>
      </c>
      <c r="L13" s="33">
        <f t="shared" si="4"/>
        <v>38.33473934734878</v>
      </c>
      <c r="M13" s="23">
        <f t="shared" si="5"/>
        <v>38.9499140628443</v>
      </c>
      <c r="N13" s="23">
        <f t="shared" si="6"/>
        <v>39.744550112906026</v>
      </c>
      <c r="O13" s="23">
        <f t="shared" si="7"/>
        <v>38.74281342163882</v>
      </c>
      <c r="P13" s="23">
        <f t="shared" si="7"/>
        <v>37.94110650727179</v>
      </c>
      <c r="Q13" s="34">
        <f t="shared" si="7"/>
        <v>36.77948525599303</v>
      </c>
    </row>
    <row r="14" spans="1:17" s="4" customFormat="1" ht="33.75" customHeight="1">
      <c r="A14" s="68">
        <v>8</v>
      </c>
      <c r="B14" s="230"/>
      <c r="C14" s="230"/>
      <c r="D14" s="195"/>
      <c r="E14" s="9" t="s">
        <v>17</v>
      </c>
      <c r="F14" s="12">
        <f>Estimativas!F17</f>
        <v>11083.75</v>
      </c>
      <c r="G14" s="12">
        <f>Estimativas!G17</f>
        <v>10835</v>
      </c>
      <c r="H14" s="12">
        <f>Estimativas!H17</f>
        <v>10377.5</v>
      </c>
      <c r="I14" s="12">
        <f>Estimativas!I17</f>
        <v>10081</v>
      </c>
      <c r="J14" s="12">
        <f>Estimativas!J17</f>
        <v>10147.25</v>
      </c>
      <c r="K14" s="12">
        <f>Estimativas!K17</f>
        <v>10707.25</v>
      </c>
      <c r="L14" s="33">
        <f t="shared" si="4"/>
        <v>12.384562524791471</v>
      </c>
      <c r="M14" s="23">
        <f t="shared" si="5"/>
        <v>11.937552333524305</v>
      </c>
      <c r="N14" s="23">
        <f t="shared" si="6"/>
        <v>11.266175959701233</v>
      </c>
      <c r="O14" s="23">
        <f t="shared" si="7"/>
        <v>10.94069224487138</v>
      </c>
      <c r="P14" s="23">
        <f t="shared" si="7"/>
        <v>11.226883225367462</v>
      </c>
      <c r="Q14" s="34">
        <f t="shared" si="7"/>
        <v>11.81202907983717</v>
      </c>
    </row>
    <row r="15" spans="1:17" s="4" customFormat="1" ht="28.5" customHeight="1">
      <c r="A15" s="68">
        <v>9</v>
      </c>
      <c r="B15" s="230"/>
      <c r="C15" s="230"/>
      <c r="D15" s="195" t="s">
        <v>19</v>
      </c>
      <c r="E15" s="196"/>
      <c r="F15" s="12">
        <f>Estimativas!F18</f>
        <v>6135.5</v>
      </c>
      <c r="G15" s="12">
        <f>Estimativas!G18</f>
        <v>5985.5</v>
      </c>
      <c r="H15" s="12">
        <f>Estimativas!H18</f>
        <v>5973</v>
      </c>
      <c r="I15" s="12">
        <f>Estimativas!I18</f>
        <v>6078</v>
      </c>
      <c r="J15" s="12">
        <f>Estimativas!J18</f>
        <v>6169.5</v>
      </c>
      <c r="K15" s="12">
        <f>Estimativas!K18</f>
        <v>6177.25</v>
      </c>
      <c r="L15" s="33">
        <f t="shared" si="4"/>
        <v>6.855575357695552</v>
      </c>
      <c r="M15" s="23">
        <f t="shared" si="5"/>
        <v>6.594574941606804</v>
      </c>
      <c r="N15" s="23">
        <f t="shared" si="6"/>
        <v>6.484497133923919</v>
      </c>
      <c r="O15" s="23">
        <f t="shared" si="7"/>
        <v>6.596322533908169</v>
      </c>
      <c r="P15" s="23">
        <f t="shared" si="7"/>
        <v>6.8259140219177175</v>
      </c>
      <c r="Q15" s="34">
        <f t="shared" si="7"/>
        <v>6.814621553940009</v>
      </c>
    </row>
    <row r="16" spans="1:17" s="4" customFormat="1" ht="28.5" customHeight="1">
      <c r="A16" s="68">
        <v>10</v>
      </c>
      <c r="B16" s="230"/>
      <c r="C16" s="230"/>
      <c r="D16" s="195" t="s">
        <v>15</v>
      </c>
      <c r="E16" s="196"/>
      <c r="F16" s="12">
        <f>Estimativas!F19</f>
        <v>11172.75</v>
      </c>
      <c r="G16" s="12">
        <f>Estimativas!G19</f>
        <v>11174.25</v>
      </c>
      <c r="H16" s="12">
        <f>Estimativas!H19</f>
        <v>11437.75</v>
      </c>
      <c r="I16" s="12">
        <f>Estimativas!I19</f>
        <v>11418</v>
      </c>
      <c r="J16" s="12">
        <f>Estimativas!J19</f>
        <v>11213.5</v>
      </c>
      <c r="K16" s="12">
        <f>Estimativas!K19</f>
        <v>11283.25</v>
      </c>
      <c r="L16" s="33">
        <f t="shared" si="4"/>
        <v>12.484007754493193</v>
      </c>
      <c r="M16" s="23">
        <f t="shared" si="5"/>
        <v>12.31132387290115</v>
      </c>
      <c r="N16" s="23">
        <f t="shared" si="6"/>
        <v>12.4172203404551</v>
      </c>
      <c r="O16" s="23">
        <f t="shared" si="7"/>
        <v>12.391709557776156</v>
      </c>
      <c r="P16" s="23">
        <f t="shared" si="7"/>
        <v>12.406578634374638</v>
      </c>
      <c r="Q16" s="34">
        <f t="shared" si="7"/>
        <v>12.447461030149922</v>
      </c>
    </row>
    <row r="17" spans="1:17" s="4" customFormat="1" ht="28.5" customHeight="1">
      <c r="A17" s="68">
        <v>11</v>
      </c>
      <c r="B17" s="230"/>
      <c r="C17" s="230"/>
      <c r="D17" s="195" t="s">
        <v>20</v>
      </c>
      <c r="E17" s="196"/>
      <c r="F17" s="12">
        <f>Estimativas!F20</f>
        <v>3556</v>
      </c>
      <c r="G17" s="12">
        <f>Estimativas!G20</f>
        <v>3730</v>
      </c>
      <c r="H17" s="12">
        <f>Estimativas!H20</f>
        <v>3786.75</v>
      </c>
      <c r="I17" s="12">
        <f>Estimativas!I20</f>
        <v>4021.5</v>
      </c>
      <c r="J17" s="12">
        <f>Estimativas!J20</f>
        <v>3915</v>
      </c>
      <c r="K17" s="12">
        <f>Estimativas!K20</f>
        <v>4243.25</v>
      </c>
      <c r="L17" s="33">
        <f t="shared" si="4"/>
        <v>3.9733397395428875</v>
      </c>
      <c r="M17" s="23">
        <f t="shared" si="5"/>
        <v>4.109558855934071</v>
      </c>
      <c r="N17" s="23">
        <f t="shared" si="6"/>
        <v>4.1110278791037</v>
      </c>
      <c r="O17" s="23">
        <f t="shared" si="7"/>
        <v>4.3644473626376605</v>
      </c>
      <c r="P17" s="23">
        <f t="shared" si="7"/>
        <v>4.331542814783671</v>
      </c>
      <c r="Q17" s="34">
        <f t="shared" si="7"/>
        <v>4.681070526327402</v>
      </c>
    </row>
    <row r="18" spans="1:17" s="4" customFormat="1" ht="28.5" customHeight="1">
      <c r="A18" s="68">
        <v>12</v>
      </c>
      <c r="B18" s="230"/>
      <c r="C18" s="230"/>
      <c r="D18" s="195" t="s">
        <v>21</v>
      </c>
      <c r="E18" s="196"/>
      <c r="F18" s="12">
        <f>Estimativas!F21</f>
        <v>20448.75</v>
      </c>
      <c r="G18" s="12">
        <f>Estimativas!G21</f>
        <v>20897.25</v>
      </c>
      <c r="H18" s="12">
        <f>Estimativas!H21</f>
        <v>21304.75</v>
      </c>
      <c r="I18" s="12">
        <f>Estimativas!I21</f>
        <v>22246</v>
      </c>
      <c r="J18" s="12">
        <f>Estimativas!J21</f>
        <v>22523.25</v>
      </c>
      <c r="K18" s="12">
        <f>Estimativas!K21</f>
        <v>22682.5</v>
      </c>
      <c r="L18" s="33">
        <f t="shared" si="4"/>
        <v>22.848658886101692</v>
      </c>
      <c r="M18" s="23">
        <f t="shared" si="5"/>
        <v>23.02372085849015</v>
      </c>
      <c r="N18" s="23">
        <f t="shared" si="6"/>
        <v>23.129179694285217</v>
      </c>
      <c r="O18" s="23">
        <f t="shared" si="7"/>
        <v>24.14310481890772</v>
      </c>
      <c r="P18" s="23">
        <f t="shared" si="7"/>
        <v>24.91964794459166</v>
      </c>
      <c r="Q18" s="34">
        <f t="shared" si="7"/>
        <v>25.02289099473783</v>
      </c>
    </row>
    <row r="19" spans="1:17" s="4" customFormat="1" ht="28.5" customHeight="1">
      <c r="A19" s="68">
        <v>13</v>
      </c>
      <c r="B19" s="230"/>
      <c r="C19" s="235"/>
      <c r="D19" s="195" t="s">
        <v>22</v>
      </c>
      <c r="E19" s="195"/>
      <c r="F19" s="12">
        <f>Estimativas!F22</f>
        <v>2791</v>
      </c>
      <c r="G19" s="12">
        <f>Estimativas!G22</f>
        <v>2789.25</v>
      </c>
      <c r="H19" s="12">
        <f>Estimativas!H22</f>
        <v>2623.25</v>
      </c>
      <c r="I19" s="12">
        <f>Estimativas!I22</f>
        <v>2600</v>
      </c>
      <c r="J19" s="12">
        <f>Estimativas!J22</f>
        <v>2122.25</v>
      </c>
      <c r="K19" s="12">
        <f>Estimativas!K22</f>
        <v>2214</v>
      </c>
      <c r="L19" s="33">
        <f t="shared" si="4"/>
        <v>3.1185577089606857</v>
      </c>
      <c r="M19" s="23">
        <f t="shared" si="5"/>
        <v>3.0730796350976157</v>
      </c>
      <c r="N19" s="23">
        <f t="shared" si="6"/>
        <v>2.8478916970644432</v>
      </c>
      <c r="O19" s="23">
        <f t="shared" si="7"/>
        <v>2.821724019111754</v>
      </c>
      <c r="P19" s="23">
        <f t="shared" si="7"/>
        <v>2.3480502525350313</v>
      </c>
      <c r="Q19" s="34">
        <f t="shared" si="7"/>
        <v>2.442441559014639</v>
      </c>
    </row>
    <row r="20" spans="1:17" s="4" customFormat="1" ht="23.25" customHeight="1">
      <c r="A20" s="68">
        <v>4</v>
      </c>
      <c r="B20" s="230"/>
      <c r="C20" s="229" t="s">
        <v>39</v>
      </c>
      <c r="D20" s="226" t="s">
        <v>58</v>
      </c>
      <c r="E20" s="227"/>
      <c r="F20" s="24">
        <f>Estimativas!F9</f>
        <v>89496.5</v>
      </c>
      <c r="G20" s="24">
        <f>Estimativas!G9</f>
        <v>90764</v>
      </c>
      <c r="H20" s="24">
        <f>Estimativas!H9</f>
        <v>92112</v>
      </c>
      <c r="I20" s="24">
        <f>Estimativas!I9</f>
        <v>92142.25</v>
      </c>
      <c r="J20" s="24">
        <f>Estimativas!J9</f>
        <v>90383.5</v>
      </c>
      <c r="K20" s="24">
        <f>Estimativas!K9</f>
        <v>90647</v>
      </c>
      <c r="L20" s="31">
        <f t="shared" si="4"/>
        <v>100</v>
      </c>
      <c r="M20" s="25">
        <f t="shared" si="5"/>
        <v>100</v>
      </c>
      <c r="N20" s="25">
        <f t="shared" si="6"/>
        <v>100</v>
      </c>
      <c r="O20" s="25">
        <f t="shared" si="7"/>
        <v>100</v>
      </c>
      <c r="P20" s="25">
        <f t="shared" si="7"/>
        <v>100</v>
      </c>
      <c r="Q20" s="32">
        <f t="shared" si="7"/>
        <v>100</v>
      </c>
    </row>
    <row r="21" spans="1:17" s="4" customFormat="1" ht="30.75" customHeight="1">
      <c r="A21" s="68">
        <v>14</v>
      </c>
      <c r="B21" s="230"/>
      <c r="C21" s="230"/>
      <c r="D21" s="195" t="s">
        <v>53</v>
      </c>
      <c r="E21" s="196"/>
      <c r="F21" s="12">
        <f>Estimativas!F25</f>
        <v>10344.25</v>
      </c>
      <c r="G21" s="12">
        <f>Estimativas!G25</f>
        <v>10222</v>
      </c>
      <c r="H21" s="12">
        <f>Estimativas!H25</f>
        <v>9603</v>
      </c>
      <c r="I21" s="12">
        <f>Estimativas!I25</f>
        <v>9477.75</v>
      </c>
      <c r="J21" s="12">
        <f>Estimativas!J25</f>
        <v>9200</v>
      </c>
      <c r="K21" s="12">
        <f>Estimativas!K25</f>
        <v>8604.5</v>
      </c>
      <c r="L21" s="33">
        <f t="shared" si="4"/>
        <v>11.55827322856201</v>
      </c>
      <c r="M21" s="23">
        <f t="shared" si="5"/>
        <v>11.262174430390903</v>
      </c>
      <c r="N21" s="23">
        <f t="shared" si="6"/>
        <v>10.425351745700887</v>
      </c>
      <c r="O21" s="23">
        <f t="shared" si="7"/>
        <v>10.28599800851401</v>
      </c>
      <c r="P21" s="23">
        <f t="shared" si="7"/>
        <v>10.178849015583596</v>
      </c>
      <c r="Q21" s="34">
        <f t="shared" si="7"/>
        <v>9.492316348031373</v>
      </c>
    </row>
    <row r="22" spans="1:17" s="4" customFormat="1" ht="30.75" customHeight="1">
      <c r="A22" s="68">
        <v>15</v>
      </c>
      <c r="B22" s="230"/>
      <c r="C22" s="230"/>
      <c r="D22" s="195" t="s">
        <v>23</v>
      </c>
      <c r="E22" s="196"/>
      <c r="F22" s="12">
        <f>Estimativas!F26</f>
        <v>13080.5</v>
      </c>
      <c r="G22" s="12">
        <f>Estimativas!G26</f>
        <v>12908.75</v>
      </c>
      <c r="H22" s="12">
        <f>Estimativas!H26</f>
        <v>13241.5</v>
      </c>
      <c r="I22" s="12">
        <f>Estimativas!I26</f>
        <v>12897</v>
      </c>
      <c r="J22" s="12">
        <f>Estimativas!J26</f>
        <v>11593</v>
      </c>
      <c r="K22" s="12">
        <f>Estimativas!K26</f>
        <v>11724</v>
      </c>
      <c r="L22" s="33">
        <f t="shared" si="4"/>
        <v>14.615655360824167</v>
      </c>
      <c r="M22" s="23">
        <f t="shared" si="5"/>
        <v>14.222323828830813</v>
      </c>
      <c r="N22" s="23">
        <f t="shared" si="6"/>
        <v>14.37543425395171</v>
      </c>
      <c r="O22" s="23">
        <f t="shared" si="7"/>
        <v>13.996836413263189</v>
      </c>
      <c r="P22" s="23">
        <f t="shared" si="7"/>
        <v>12.82645615626746</v>
      </c>
      <c r="Q22" s="34">
        <f t="shared" si="7"/>
        <v>12.9336878219908</v>
      </c>
    </row>
    <row r="23" spans="1:17" s="4" customFormat="1" ht="30.75" customHeight="1">
      <c r="A23" s="68">
        <v>16</v>
      </c>
      <c r="B23" s="230"/>
      <c r="C23" s="230"/>
      <c r="D23" s="195" t="s">
        <v>24</v>
      </c>
      <c r="E23" s="196"/>
      <c r="F23" s="12">
        <f>Estimativas!F27</f>
        <v>7481</v>
      </c>
      <c r="G23" s="12">
        <f>Estimativas!G27</f>
        <v>7882.25</v>
      </c>
      <c r="H23" s="12">
        <f>Estimativas!H27</f>
        <v>7809.75</v>
      </c>
      <c r="I23" s="12">
        <f>Estimativas!I27</f>
        <v>7507</v>
      </c>
      <c r="J23" s="12">
        <f>Estimativas!J27</f>
        <v>7296.75</v>
      </c>
      <c r="K23" s="12">
        <f>Estimativas!K27</f>
        <v>6846</v>
      </c>
      <c r="L23" s="33">
        <f t="shared" si="4"/>
        <v>8.358986105601895</v>
      </c>
      <c r="M23" s="23">
        <f t="shared" si="5"/>
        <v>8.684335198977568</v>
      </c>
      <c r="N23" s="23">
        <f t="shared" si="6"/>
        <v>8.478536998436685</v>
      </c>
      <c r="O23" s="23">
        <f t="shared" si="7"/>
        <v>8.147185465950745</v>
      </c>
      <c r="P23" s="23">
        <f t="shared" si="7"/>
        <v>8.07309962548474</v>
      </c>
      <c r="Q23" s="34">
        <f t="shared" si="7"/>
        <v>7.552373492779683</v>
      </c>
    </row>
    <row r="24" spans="1:17" s="4" customFormat="1" ht="30.75" customHeight="1">
      <c r="A24" s="68">
        <v>17</v>
      </c>
      <c r="B24" s="230"/>
      <c r="C24" s="230"/>
      <c r="D24" s="195" t="s">
        <v>25</v>
      </c>
      <c r="E24" s="196"/>
      <c r="F24" s="12">
        <f>Estimativas!F28</f>
        <v>16603.5</v>
      </c>
      <c r="G24" s="12">
        <f>Estimativas!G28</f>
        <v>17130</v>
      </c>
      <c r="H24" s="12">
        <f>Estimativas!H28</f>
        <v>17417</v>
      </c>
      <c r="I24" s="12">
        <f>Estimativas!I28</f>
        <v>17584.25</v>
      </c>
      <c r="J24" s="12">
        <f>Estimativas!J28</f>
        <v>17399.25</v>
      </c>
      <c r="K24" s="12">
        <f>Estimativas!K28</f>
        <v>17500</v>
      </c>
      <c r="L24" s="33">
        <f t="shared" si="4"/>
        <v>18.552122150028215</v>
      </c>
      <c r="M24" s="23">
        <f t="shared" si="5"/>
        <v>18.87312150191706</v>
      </c>
      <c r="N24" s="23">
        <f t="shared" si="6"/>
        <v>18.9085026923745</v>
      </c>
      <c r="O24" s="23">
        <f t="shared" si="7"/>
        <v>19.083807916563792</v>
      </c>
      <c r="P24" s="23">
        <f t="shared" si="7"/>
        <v>19.250471601564445</v>
      </c>
      <c r="Q24" s="34">
        <f t="shared" si="7"/>
        <v>19.305658212627</v>
      </c>
    </row>
    <row r="25" spans="1:17" s="4" customFormat="1" ht="30.75" customHeight="1">
      <c r="A25" s="68">
        <v>18</v>
      </c>
      <c r="B25" s="230"/>
      <c r="C25" s="230"/>
      <c r="D25" s="195" t="s">
        <v>26</v>
      </c>
      <c r="E25" s="196"/>
      <c r="F25" s="12">
        <f>Estimativas!F29</f>
        <v>4119.25</v>
      </c>
      <c r="G25" s="12">
        <f>Estimativas!G29</f>
        <v>4238.25</v>
      </c>
      <c r="H25" s="12">
        <f>Estimativas!H29</f>
        <v>4197.75</v>
      </c>
      <c r="I25" s="12">
        <f>Estimativas!I29</f>
        <v>4339.75</v>
      </c>
      <c r="J25" s="12">
        <f>Estimativas!J29</f>
        <v>4519</v>
      </c>
      <c r="K25" s="12">
        <f>Estimativas!K29</f>
        <v>4571.75</v>
      </c>
      <c r="L25" s="33">
        <f t="shared" si="4"/>
        <v>4.602693960098998</v>
      </c>
      <c r="M25" s="23">
        <f t="shared" si="5"/>
        <v>4.669527565995328</v>
      </c>
      <c r="N25" s="23">
        <f t="shared" si="6"/>
        <v>4.557223814486712</v>
      </c>
      <c r="O25" s="23">
        <f t="shared" si="7"/>
        <v>4.709837235361628</v>
      </c>
      <c r="P25" s="23">
        <f t="shared" si="7"/>
        <v>4.999806380589378</v>
      </c>
      <c r="Q25" s="34">
        <f t="shared" si="7"/>
        <v>5.043465310490143</v>
      </c>
    </row>
    <row r="26" spans="1:17" s="4" customFormat="1" ht="30.75" customHeight="1">
      <c r="A26" s="68">
        <v>19</v>
      </c>
      <c r="B26" s="230"/>
      <c r="C26" s="230"/>
      <c r="D26" s="195" t="s">
        <v>27</v>
      </c>
      <c r="E26" s="196"/>
      <c r="F26" s="12">
        <f>Estimativas!F30</f>
        <v>3845.75</v>
      </c>
      <c r="G26" s="12">
        <f>Estimativas!G30</f>
        <v>4011.75</v>
      </c>
      <c r="H26" s="12">
        <f>Estimativas!H30</f>
        <v>4233</v>
      </c>
      <c r="I26" s="12">
        <f>Estimativas!I30</f>
        <v>4394.5</v>
      </c>
      <c r="J26" s="12">
        <f>Estimativas!J30</f>
        <v>4626.5</v>
      </c>
      <c r="K26" s="12">
        <f>Estimativas!K30</f>
        <v>5140.25</v>
      </c>
      <c r="L26" s="33">
        <f t="shared" si="4"/>
        <v>4.297095417139218</v>
      </c>
      <c r="M26" s="23">
        <f t="shared" si="5"/>
        <v>4.41997928694196</v>
      </c>
      <c r="N26" s="23">
        <f t="shared" si="6"/>
        <v>4.59549244398124</v>
      </c>
      <c r="O26" s="23">
        <f t="shared" si="7"/>
        <v>4.7692562315333085</v>
      </c>
      <c r="P26" s="23">
        <f t="shared" si="7"/>
        <v>5.118744018543207</v>
      </c>
      <c r="Q26" s="34">
        <f t="shared" si="7"/>
        <v>5.670623407283197</v>
      </c>
    </row>
    <row r="27" spans="1:17" s="4" customFormat="1" ht="30.75" customHeight="1">
      <c r="A27" s="68">
        <v>20</v>
      </c>
      <c r="B27" s="230"/>
      <c r="C27" s="230"/>
      <c r="D27" s="195" t="s">
        <v>28</v>
      </c>
      <c r="E27" s="196"/>
      <c r="F27" s="12">
        <f>Estimativas!F31</f>
        <v>9508.5</v>
      </c>
      <c r="G27" s="12">
        <f>Estimativas!G31</f>
        <v>9741.25</v>
      </c>
      <c r="H27" s="12">
        <f>Estimativas!H31</f>
        <v>10322.25</v>
      </c>
      <c r="I27" s="12">
        <f>Estimativas!I31</f>
        <v>10308.5</v>
      </c>
      <c r="J27" s="12">
        <f>Estimativas!J31</f>
        <v>9674.25</v>
      </c>
      <c r="K27" s="12">
        <f>Estimativas!K31</f>
        <v>9992</v>
      </c>
      <c r="L27" s="33">
        <f t="shared" si="4"/>
        <v>10.6244378271776</v>
      </c>
      <c r="M27" s="23">
        <f t="shared" si="5"/>
        <v>10.732504076506103</v>
      </c>
      <c r="N27" s="23">
        <f t="shared" si="6"/>
        <v>11.206194632621157</v>
      </c>
      <c r="O27" s="23">
        <f t="shared" si="7"/>
        <v>11.18759309654366</v>
      </c>
      <c r="P27" s="23">
        <f t="shared" si="7"/>
        <v>10.70355761837061</v>
      </c>
      <c r="Q27" s="34">
        <f t="shared" si="7"/>
        <v>11.022979249175373</v>
      </c>
    </row>
    <row r="28" spans="1:17" s="4" customFormat="1" ht="30.75" customHeight="1">
      <c r="A28" s="68">
        <v>21</v>
      </c>
      <c r="B28" s="230"/>
      <c r="C28" s="230"/>
      <c r="D28" s="195" t="s">
        <v>29</v>
      </c>
      <c r="E28" s="196"/>
      <c r="F28" s="12">
        <f>Estimativas!F32</f>
        <v>14514.25</v>
      </c>
      <c r="G28" s="12">
        <f>Estimativas!G32</f>
        <v>14607.75</v>
      </c>
      <c r="H28" s="12">
        <f>Estimativas!H32</f>
        <v>15110</v>
      </c>
      <c r="I28" s="12">
        <f>Estimativas!I32</f>
        <v>15346</v>
      </c>
      <c r="J28" s="12">
        <f>Estimativas!J32</f>
        <v>15605.25</v>
      </c>
      <c r="K28" s="12">
        <f>Estimativas!K32</f>
        <v>15555.25</v>
      </c>
      <c r="L28" s="33">
        <f t="shared" si="4"/>
        <v>16.21767331683362</v>
      </c>
      <c r="M28" s="23">
        <f t="shared" si="5"/>
        <v>16.094211361332686</v>
      </c>
      <c r="N28" s="23">
        <f t="shared" si="6"/>
        <v>16.403943025881535</v>
      </c>
      <c r="O28" s="23">
        <f aca="true" t="shared" si="8" ref="O28:Q30">(I28/I$12)*100</f>
        <v>16.65468338357268</v>
      </c>
      <c r="P28" s="23">
        <f t="shared" si="8"/>
        <v>17.265596043525644</v>
      </c>
      <c r="Q28" s="34">
        <f t="shared" si="8"/>
        <v>17.160247994969495</v>
      </c>
    </row>
    <row r="29" spans="1:17" s="4" customFormat="1" ht="30.75" customHeight="1">
      <c r="A29" s="68">
        <v>22</v>
      </c>
      <c r="B29" s="230"/>
      <c r="C29" s="230"/>
      <c r="D29" s="195" t="s">
        <v>30</v>
      </c>
      <c r="E29" s="196"/>
      <c r="F29" s="12">
        <f>Estimativas!F33</f>
        <v>3833</v>
      </c>
      <c r="G29" s="12">
        <f>Estimativas!G33</f>
        <v>4025.5</v>
      </c>
      <c r="H29" s="12">
        <f>Estimativas!H33</f>
        <v>4184</v>
      </c>
      <c r="I29" s="12">
        <f>Estimativas!I33</f>
        <v>4166.25</v>
      </c>
      <c r="J29" s="12">
        <f>Estimativas!J33</f>
        <v>4228</v>
      </c>
      <c r="K29" s="12">
        <f>Estimativas!K33</f>
        <v>4476.75</v>
      </c>
      <c r="L29" s="33">
        <f t="shared" si="4"/>
        <v>4.282849049962848</v>
      </c>
      <c r="M29" s="23">
        <f t="shared" si="5"/>
        <v>4.435128465030188</v>
      </c>
      <c r="N29" s="23">
        <f t="shared" si="6"/>
        <v>4.542296334896648</v>
      </c>
      <c r="O29" s="23">
        <f t="shared" si="8"/>
        <v>4.521541421009363</v>
      </c>
      <c r="P29" s="23">
        <f t="shared" si="8"/>
        <v>4.6778449606399395</v>
      </c>
      <c r="Q29" s="34">
        <f t="shared" si="8"/>
        <v>4.938663165907311</v>
      </c>
    </row>
    <row r="30" spans="1:17" s="4" customFormat="1" ht="30.75" customHeight="1" thickBot="1">
      <c r="A30" s="70">
        <v>23</v>
      </c>
      <c r="B30" s="231"/>
      <c r="C30" s="231"/>
      <c r="D30" s="184" t="s">
        <v>31</v>
      </c>
      <c r="E30" s="202"/>
      <c r="F30" s="83">
        <f>Estimativas!F34</f>
        <v>6135.5</v>
      </c>
      <c r="G30" s="83">
        <f>Estimativas!G34</f>
        <v>5985.5</v>
      </c>
      <c r="H30" s="83">
        <f>Estimativas!H34</f>
        <v>5975.75</v>
      </c>
      <c r="I30" s="83">
        <f>Estimativas!I34</f>
        <v>6110.25</v>
      </c>
      <c r="J30" s="83">
        <f>Estimativas!J34</f>
        <v>6236.25</v>
      </c>
      <c r="K30" s="83">
        <f>Estimativas!K34</f>
        <v>6216.5</v>
      </c>
      <c r="L30" s="35">
        <f t="shared" si="4"/>
        <v>6.855575357695552</v>
      </c>
      <c r="M30" s="36">
        <f t="shared" si="5"/>
        <v>6.594574941606804</v>
      </c>
      <c r="N30" s="36">
        <f t="shared" si="6"/>
        <v>6.4874826298419315</v>
      </c>
      <c r="O30" s="36">
        <f t="shared" si="8"/>
        <v>6.631322764529844</v>
      </c>
      <c r="P30" s="36">
        <f t="shared" si="8"/>
        <v>6.899765997112304</v>
      </c>
      <c r="Q30" s="37">
        <f t="shared" si="8"/>
        <v>6.857921387359759</v>
      </c>
    </row>
  </sheetData>
  <sheetProtection/>
  <mergeCells count="32">
    <mergeCell ref="B12:B30"/>
    <mergeCell ref="D23:E23"/>
    <mergeCell ref="F4:K4"/>
    <mergeCell ref="D27:E27"/>
    <mergeCell ref="D18:E18"/>
    <mergeCell ref="C20:C30"/>
    <mergeCell ref="D29:E29"/>
    <mergeCell ref="D30:E30"/>
    <mergeCell ref="D21:E21"/>
    <mergeCell ref="D28:E28"/>
    <mergeCell ref="D20:E20"/>
    <mergeCell ref="C12:C19"/>
    <mergeCell ref="A1:P2"/>
    <mergeCell ref="D12:E12"/>
    <mergeCell ref="B6:C11"/>
    <mergeCell ref="D6:E6"/>
    <mergeCell ref="D13:D14"/>
    <mergeCell ref="D15:E15"/>
    <mergeCell ref="L4:Q4"/>
    <mergeCell ref="A3:Q3"/>
    <mergeCell ref="D9:D11"/>
    <mergeCell ref="B4:E5"/>
    <mergeCell ref="D24:E24"/>
    <mergeCell ref="D25:E25"/>
    <mergeCell ref="D26:E26"/>
    <mergeCell ref="D16:E16"/>
    <mergeCell ref="D17:E17"/>
    <mergeCell ref="A4:A5"/>
    <mergeCell ref="D8:E8"/>
    <mergeCell ref="D7:E7"/>
    <mergeCell ref="D19:E19"/>
    <mergeCell ref="D22:E22"/>
  </mergeCells>
  <printOptions horizontalCentered="1"/>
  <pageMargins left="0" right="0" top="0.1968503937007874" bottom="0.1968503937007874" header="0.5118110236220472" footer="0.5118110236220472"/>
  <pageSetup horizontalDpi="300" verticalDpi="300" orientation="landscape" paperSize="9" scale="55" r:id="rId2"/>
  <drawing r:id="rId1"/>
</worksheet>
</file>

<file path=xl/worksheets/sheet4.xml><?xml version="1.0" encoding="utf-8"?>
<worksheet xmlns="http://schemas.openxmlformats.org/spreadsheetml/2006/main" xmlns:r="http://schemas.openxmlformats.org/officeDocument/2006/relationships">
  <dimension ref="A1:I28"/>
  <sheetViews>
    <sheetView showGridLines="0" zoomScale="70" zoomScaleNormal="70" zoomScalePageLayoutView="0" workbookViewId="0" topLeftCell="A1">
      <selection activeCell="A1" sqref="A1:I28"/>
    </sheetView>
  </sheetViews>
  <sheetFormatPr defaultColWidth="9.140625" defaultRowHeight="19.5" customHeight="1"/>
  <cols>
    <col min="1" max="1" width="52.140625" style="10" customWidth="1"/>
    <col min="2" max="2" width="21.140625" style="10" customWidth="1"/>
    <col min="3" max="8" width="13.57421875" style="27" customWidth="1"/>
    <col min="9" max="9" width="13.8515625" style="27" customWidth="1"/>
    <col min="10" max="16384" width="9.140625" style="27" customWidth="1"/>
  </cols>
  <sheetData>
    <row r="1" spans="1:9" s="1" customFormat="1" ht="30.75">
      <c r="A1" s="281" t="s">
        <v>139</v>
      </c>
      <c r="B1" s="282"/>
      <c r="C1" s="282"/>
      <c r="D1" s="282"/>
      <c r="E1" s="282"/>
      <c r="F1" s="282"/>
      <c r="G1" s="282"/>
      <c r="H1" s="282"/>
      <c r="I1" s="283"/>
    </row>
    <row r="2" spans="1:9" s="40" customFormat="1" ht="27.75">
      <c r="A2" s="290" t="s">
        <v>140</v>
      </c>
      <c r="B2" s="256"/>
      <c r="C2" s="256"/>
      <c r="D2" s="256"/>
      <c r="E2" s="256"/>
      <c r="F2" s="256"/>
      <c r="G2" s="256"/>
      <c r="H2" s="256"/>
      <c r="I2" s="291"/>
    </row>
    <row r="3" spans="1:9" s="40" customFormat="1" ht="27.75">
      <c r="A3" s="290" t="s">
        <v>144</v>
      </c>
      <c r="B3" s="256"/>
      <c r="C3" s="256"/>
      <c r="D3" s="256"/>
      <c r="E3" s="256"/>
      <c r="F3" s="256"/>
      <c r="G3" s="256"/>
      <c r="H3" s="256"/>
      <c r="I3" s="292"/>
    </row>
    <row r="4" spans="1:9" s="1" customFormat="1" ht="23.25">
      <c r="A4" s="293" t="s">
        <v>141</v>
      </c>
      <c r="B4" s="286"/>
      <c r="C4" s="286"/>
      <c r="D4" s="286"/>
      <c r="E4" s="286"/>
      <c r="F4" s="286"/>
      <c r="G4" s="286"/>
      <c r="H4" s="286"/>
      <c r="I4" s="294"/>
    </row>
    <row r="5" spans="1:9" s="1" customFormat="1" ht="40.5" customHeight="1">
      <c r="A5" s="224" t="s">
        <v>50</v>
      </c>
      <c r="B5" s="225"/>
      <c r="C5" s="236" t="s">
        <v>47</v>
      </c>
      <c r="D5" s="236"/>
      <c r="E5" s="236"/>
      <c r="F5" s="236"/>
      <c r="G5" s="236"/>
      <c r="H5" s="237"/>
      <c r="I5" s="295"/>
    </row>
    <row r="6" spans="1:9" s="3" customFormat="1" ht="49.5" customHeight="1">
      <c r="A6" s="224"/>
      <c r="B6" s="225"/>
      <c r="C6" s="7">
        <v>2012</v>
      </c>
      <c r="D6" s="7">
        <v>2013</v>
      </c>
      <c r="E6" s="7">
        <v>2014</v>
      </c>
      <c r="F6" s="7">
        <v>2015</v>
      </c>
      <c r="G6" s="7">
        <v>2016</v>
      </c>
      <c r="H6" s="30">
        <v>2017</v>
      </c>
      <c r="I6" s="296"/>
    </row>
    <row r="7" spans="1:9" s="4" customFormat="1" ht="23.25" customHeight="1">
      <c r="A7" s="238" t="s">
        <v>4</v>
      </c>
      <c r="B7" s="195"/>
      <c r="C7" s="24">
        <v>157267</v>
      </c>
      <c r="D7" s="24">
        <f>Distribuição!G6</f>
        <v>159510.5</v>
      </c>
      <c r="E7" s="24">
        <f>Distribuição!H6</f>
        <v>162028.75</v>
      </c>
      <c r="F7" s="24">
        <f>Distribuição!I6</f>
        <v>164344</v>
      </c>
      <c r="G7" s="24">
        <f>Distribuição!J6</f>
        <v>166371</v>
      </c>
      <c r="H7" s="106">
        <f>Distribuição!K6</f>
        <v>168361.75</v>
      </c>
      <c r="I7" s="297"/>
    </row>
    <row r="8" spans="1:9" s="4" customFormat="1" ht="23.25" customHeight="1">
      <c r="A8" s="240" t="s">
        <v>6</v>
      </c>
      <c r="B8" s="227"/>
      <c r="C8" s="76">
        <f>Distribuição!F7</f>
        <v>96596.25</v>
      </c>
      <c r="D8" s="76">
        <f>Distribuição!G7</f>
        <v>97732.75</v>
      </c>
      <c r="E8" s="76">
        <f>Distribuição!H7</f>
        <v>98854.75</v>
      </c>
      <c r="F8" s="76">
        <f>Distribuição!I7</f>
        <v>100727.5</v>
      </c>
      <c r="G8" s="76">
        <f>Distribuição!J7</f>
        <v>102143.25</v>
      </c>
      <c r="H8" s="96">
        <f>Distribuição!K7</f>
        <v>103880.5</v>
      </c>
      <c r="I8" s="297"/>
    </row>
    <row r="9" spans="1:9" s="4" customFormat="1" ht="23.25" customHeight="1">
      <c r="A9" s="238" t="s">
        <v>9</v>
      </c>
      <c r="B9" s="195"/>
      <c r="C9" s="76">
        <f>Distribuição!F8</f>
        <v>60671</v>
      </c>
      <c r="D9" s="76">
        <f>Distribuição!G8</f>
        <v>61778</v>
      </c>
      <c r="E9" s="76">
        <f>Distribuição!H8</f>
        <v>63173.5</v>
      </c>
      <c r="F9" s="76">
        <f>Distribuição!I8</f>
        <v>63616.75</v>
      </c>
      <c r="G9" s="76">
        <f>Distribuição!J8</f>
        <v>64227.75</v>
      </c>
      <c r="H9" s="96">
        <f>Distribuição!K8</f>
        <v>64481.75</v>
      </c>
      <c r="I9" s="297"/>
    </row>
    <row r="10" spans="1:9" s="4" customFormat="1" ht="23.25" customHeight="1">
      <c r="A10" s="238" t="s">
        <v>6</v>
      </c>
      <c r="B10" s="11" t="s">
        <v>4</v>
      </c>
      <c r="C10" s="24">
        <f>Distribuição!F9</f>
        <v>96596.25</v>
      </c>
      <c r="D10" s="24">
        <f>Distribuição!G9</f>
        <v>97732.75</v>
      </c>
      <c r="E10" s="24">
        <f>Distribuição!H9</f>
        <v>98854.75</v>
      </c>
      <c r="F10" s="24">
        <f>Distribuição!I9</f>
        <v>100727.5</v>
      </c>
      <c r="G10" s="24">
        <f>Distribuição!J9</f>
        <v>102143.25</v>
      </c>
      <c r="H10" s="106">
        <f>Distribuição!K9</f>
        <v>103880.5</v>
      </c>
      <c r="I10" s="297"/>
    </row>
    <row r="11" spans="1:9" s="4" customFormat="1" ht="23.25" customHeight="1">
      <c r="A11" s="238"/>
      <c r="B11" s="11" t="s">
        <v>7</v>
      </c>
      <c r="C11" s="76">
        <f>Distribuição!F10</f>
        <v>89496.5</v>
      </c>
      <c r="D11" s="76">
        <f>Distribuição!G10</f>
        <v>90764</v>
      </c>
      <c r="E11" s="76">
        <f>Distribuição!H10</f>
        <v>92112</v>
      </c>
      <c r="F11" s="76">
        <f>Distribuição!I10</f>
        <v>92142.25</v>
      </c>
      <c r="G11" s="76">
        <f>Distribuição!J10</f>
        <v>90383.5</v>
      </c>
      <c r="H11" s="96">
        <f>Distribuição!K10</f>
        <v>90647</v>
      </c>
      <c r="I11" s="297"/>
    </row>
    <row r="12" spans="1:9" s="4" customFormat="1" ht="23.25" customHeight="1" thickBot="1">
      <c r="A12" s="239"/>
      <c r="B12" s="105" t="s">
        <v>8</v>
      </c>
      <c r="C12" s="97">
        <f>Distribuição!F11</f>
        <v>7099.5</v>
      </c>
      <c r="D12" s="97">
        <f>Distribuição!G11</f>
        <v>6968.5</v>
      </c>
      <c r="E12" s="97">
        <f>Distribuição!H11</f>
        <v>6743.25</v>
      </c>
      <c r="F12" s="97">
        <f>Distribuição!I11</f>
        <v>8585</v>
      </c>
      <c r="G12" s="97">
        <f>Distribuição!J11</f>
        <v>11759.75</v>
      </c>
      <c r="H12" s="98">
        <f>Distribuição!K11</f>
        <v>13233.5</v>
      </c>
      <c r="I12" s="297"/>
    </row>
    <row r="13" spans="1:9" s="1" customFormat="1" ht="40.5" customHeight="1">
      <c r="A13" s="206" t="s">
        <v>50</v>
      </c>
      <c r="B13" s="177"/>
      <c r="C13" s="182" t="s">
        <v>67</v>
      </c>
      <c r="D13" s="233"/>
      <c r="E13" s="233"/>
      <c r="F13" s="233"/>
      <c r="G13" s="233"/>
      <c r="H13" s="233"/>
      <c r="I13" s="234"/>
    </row>
    <row r="14" spans="1:9" s="3" customFormat="1" ht="49.5" customHeight="1">
      <c r="A14" s="224"/>
      <c r="B14" s="225"/>
      <c r="C14" s="57" t="s">
        <v>0</v>
      </c>
      <c r="D14" s="57" t="s">
        <v>1</v>
      </c>
      <c r="E14" s="57" t="s">
        <v>2</v>
      </c>
      <c r="F14" s="57" t="s">
        <v>3</v>
      </c>
      <c r="G14" s="57" t="s">
        <v>123</v>
      </c>
      <c r="H14" s="74" t="s">
        <v>126</v>
      </c>
      <c r="I14" s="75" t="s">
        <v>125</v>
      </c>
    </row>
    <row r="15" spans="1:9" s="4" customFormat="1" ht="23.25" customHeight="1">
      <c r="A15" s="238" t="s">
        <v>4</v>
      </c>
      <c r="B15" s="195"/>
      <c r="C15" s="14">
        <f>Estimativas!L7</f>
        <v>1.4265548398583405</v>
      </c>
      <c r="D15" s="14">
        <f>Estimativas!M7</f>
        <v>1.5787361960497792</v>
      </c>
      <c r="E15" s="14">
        <f>Estimativas!N7</f>
        <v>1.428913078697458</v>
      </c>
      <c r="F15" s="14">
        <f>Estimativas!O7</f>
        <v>2.4447196125200854</v>
      </c>
      <c r="G15" s="14">
        <f>Estimativas!P7</f>
        <v>1.1965727200052845</v>
      </c>
      <c r="H15" s="14">
        <f>Estimativas!Q7</f>
        <v>3.9085656094983046</v>
      </c>
      <c r="I15" s="21">
        <f>Estimativas!R7</f>
        <v>7.054722223988508</v>
      </c>
    </row>
    <row r="16" spans="1:9" s="4" customFormat="1" ht="23.25" customHeight="1">
      <c r="A16" s="240" t="s">
        <v>6</v>
      </c>
      <c r="B16" s="227"/>
      <c r="C16" s="14">
        <f>Estimativas!L8</f>
        <v>1.1765467085937509</v>
      </c>
      <c r="D16" s="14">
        <f>Estimativas!M8</f>
        <v>1.1480286802530326</v>
      </c>
      <c r="E16" s="14">
        <f>Estimativas!N8</f>
        <v>1.8944461444695415</v>
      </c>
      <c r="F16" s="14">
        <f>Estimativas!O8</f>
        <v>3.130227594251811</v>
      </c>
      <c r="G16" s="14">
        <f>Estimativas!P8</f>
        <v>1.700797654274755</v>
      </c>
      <c r="H16" s="14">
        <f>Estimativas!Q8</f>
        <v>5.083974214693776</v>
      </c>
      <c r="I16" s="21">
        <f>Estimativas!R8</f>
        <v>7.540924207720279</v>
      </c>
    </row>
    <row r="17" spans="1:9" s="4" customFormat="1" ht="23.25" customHeight="1">
      <c r="A17" s="238" t="s">
        <v>9</v>
      </c>
      <c r="B17" s="195"/>
      <c r="C17" s="14">
        <f>Estimativas!L11</f>
        <v>1.8245949465148126</v>
      </c>
      <c r="D17" s="14">
        <f>Estimativas!M11</f>
        <v>2.258894752177154</v>
      </c>
      <c r="E17" s="14">
        <f>Estimativas!N11</f>
        <v>0.7016391366633234</v>
      </c>
      <c r="F17" s="14">
        <f>Estimativas!O11</f>
        <v>1.3597047947278007</v>
      </c>
      <c r="G17" s="14">
        <f>Estimativas!P11</f>
        <v>0.3954676911459565</v>
      </c>
      <c r="H17" s="14">
        <f>Estimativas!Q11</f>
        <v>2.0708841523740196</v>
      </c>
      <c r="I17" s="21">
        <f>Estimativas!R11</f>
        <v>6.281007400570293</v>
      </c>
    </row>
    <row r="18" spans="1:9" s="4" customFormat="1" ht="23.25" customHeight="1">
      <c r="A18" s="238" t="s">
        <v>6</v>
      </c>
      <c r="B18" s="11" t="s">
        <v>4</v>
      </c>
      <c r="C18" s="14">
        <f>Estimativas!L8</f>
        <v>1.1765467085937509</v>
      </c>
      <c r="D18" s="14">
        <f>Estimativas!M8</f>
        <v>1.1480286802530326</v>
      </c>
      <c r="E18" s="14">
        <f>Estimativas!N8</f>
        <v>1.8944461444695415</v>
      </c>
      <c r="F18" s="14">
        <f>Estimativas!O8</f>
        <v>3.130227594251811</v>
      </c>
      <c r="G18" s="14">
        <f>Estimativas!P8</f>
        <v>1.700797654274755</v>
      </c>
      <c r="H18" s="14">
        <f>Estimativas!Q8</f>
        <v>5.083974214693776</v>
      </c>
      <c r="I18" s="21">
        <f>Estimativas!R8</f>
        <v>7.540924207720279</v>
      </c>
    </row>
    <row r="19" spans="1:9" s="4" customFormat="1" ht="23.25" customHeight="1">
      <c r="A19" s="238"/>
      <c r="B19" s="11" t="s">
        <v>7</v>
      </c>
      <c r="C19" s="14">
        <f>Estimativas!L9</f>
        <v>1.4162565016508921</v>
      </c>
      <c r="D19" s="14">
        <f>Estimativas!M9</f>
        <v>1.4851703318496279</v>
      </c>
      <c r="E19" s="14">
        <f>Estimativas!N9</f>
        <v>0.0328404550981487</v>
      </c>
      <c r="F19" s="14">
        <f>Estimativas!O9</f>
        <v>-1.622762630606478</v>
      </c>
      <c r="G19" s="14">
        <f>Estimativas!P9</f>
        <v>0.29153551256591026</v>
      </c>
      <c r="H19" s="14">
        <f>Estimativas!Q9</f>
        <v>-1.5904550981413967</v>
      </c>
      <c r="I19" s="21">
        <f>Estimativas!R9</f>
        <v>1.2855251322677397</v>
      </c>
    </row>
    <row r="20" spans="1:9" s="4" customFormat="1" ht="23.25" customHeight="1" thickBot="1">
      <c r="A20" s="239"/>
      <c r="B20" s="105" t="s">
        <v>8</v>
      </c>
      <c r="C20" s="19">
        <f>Estimativas!L10</f>
        <v>-1.8452003662229766</v>
      </c>
      <c r="D20" s="19">
        <f>Estimativas!M10</f>
        <v>-3.2324029561598633</v>
      </c>
      <c r="E20" s="19">
        <f>Estimativas!N10</f>
        <v>27.312497682868052</v>
      </c>
      <c r="F20" s="19">
        <f>Estimativas!O10</f>
        <v>54.146767617938266</v>
      </c>
      <c r="G20" s="19">
        <f>Estimativas!P10</f>
        <v>12.532154169944087</v>
      </c>
      <c r="H20" s="19">
        <f>Estimativas!Q10</f>
        <v>96.24809995180365</v>
      </c>
      <c r="I20" s="22">
        <f>Estimativas!R10</f>
        <v>86.40045073596731</v>
      </c>
    </row>
    <row r="21" spans="1:9" s="4" customFormat="1" ht="23.25" customHeight="1">
      <c r="A21" s="241" t="s">
        <v>50</v>
      </c>
      <c r="B21" s="242"/>
      <c r="C21" s="243" t="s">
        <v>65</v>
      </c>
      <c r="D21" s="243"/>
      <c r="E21" s="243"/>
      <c r="F21" s="243"/>
      <c r="G21" s="243"/>
      <c r="H21" s="244"/>
      <c r="I21" s="297"/>
    </row>
    <row r="22" spans="1:9" s="4" customFormat="1" ht="23.25" customHeight="1">
      <c r="A22" s="224"/>
      <c r="B22" s="225"/>
      <c r="C22" s="7">
        <v>2012</v>
      </c>
      <c r="D22" s="7">
        <v>2013</v>
      </c>
      <c r="E22" s="7">
        <v>2014</v>
      </c>
      <c r="F22" s="7">
        <v>2015</v>
      </c>
      <c r="G22" s="7">
        <v>2016</v>
      </c>
      <c r="H22" s="30">
        <v>2017</v>
      </c>
      <c r="I22" s="297"/>
    </row>
    <row r="23" spans="1:9" s="4" customFormat="1" ht="23.25" customHeight="1">
      <c r="A23" s="238" t="s">
        <v>4</v>
      </c>
      <c r="B23" s="226"/>
      <c r="C23" s="38">
        <f>Distribuição!L6</f>
        <v>100</v>
      </c>
      <c r="D23" s="38">
        <f>Distribuição!M6</f>
        <v>100</v>
      </c>
      <c r="E23" s="38">
        <f>Distribuição!N6</f>
        <v>100</v>
      </c>
      <c r="F23" s="38">
        <f>Distribuição!O6</f>
        <v>100</v>
      </c>
      <c r="G23" s="38">
        <f>Distribuição!P6</f>
        <v>100</v>
      </c>
      <c r="H23" s="78">
        <f>Distribuição!Q6</f>
        <v>100</v>
      </c>
      <c r="I23" s="297"/>
    </row>
    <row r="24" spans="1:9" s="4" customFormat="1" ht="23.25" customHeight="1">
      <c r="A24" s="240" t="s">
        <v>6</v>
      </c>
      <c r="B24" s="245"/>
      <c r="C24" s="77">
        <f>Distribuição!L7</f>
        <v>61.42181767312914</v>
      </c>
      <c r="D24" s="77">
        <f>Distribuição!M7</f>
        <v>61.27041793486949</v>
      </c>
      <c r="E24" s="77">
        <f>Distribuição!N7</f>
        <v>61.010623114725014</v>
      </c>
      <c r="F24" s="77">
        <f>Distribuição!O7</f>
        <v>61.290646448912035</v>
      </c>
      <c r="G24" s="77">
        <f>Distribuição!P7</f>
        <v>61.39486448960456</v>
      </c>
      <c r="H24" s="79">
        <f>Distribuição!Q7</f>
        <v>61.700772295369944</v>
      </c>
      <c r="I24" s="297"/>
    </row>
    <row r="25" spans="1:9" s="4" customFormat="1" ht="23.25" customHeight="1">
      <c r="A25" s="238" t="s">
        <v>9</v>
      </c>
      <c r="B25" s="226"/>
      <c r="C25" s="77">
        <f>Distribuição!L8</f>
        <v>38.578341292197344</v>
      </c>
      <c r="D25" s="77">
        <f>Distribuição!M8</f>
        <v>38.72973879462481</v>
      </c>
      <c r="E25" s="77">
        <f>Distribuição!N8</f>
        <v>38.98906829806439</v>
      </c>
      <c r="F25" s="77">
        <f>Distribuição!O8</f>
        <v>38.70950567103149</v>
      </c>
      <c r="G25" s="77">
        <f>Distribuição!P8</f>
        <v>38.60513551039544</v>
      </c>
      <c r="H25" s="79">
        <f>Distribuição!Q8</f>
        <v>38.29952468419935</v>
      </c>
      <c r="I25" s="297"/>
    </row>
    <row r="26" spans="1:9" s="4" customFormat="1" ht="23.25" customHeight="1">
      <c r="A26" s="238" t="s">
        <v>6</v>
      </c>
      <c r="B26" s="26" t="s">
        <v>4</v>
      </c>
      <c r="C26" s="38">
        <f>Distribuição!L9</f>
        <v>100</v>
      </c>
      <c r="D26" s="38">
        <f>Distribuição!M9</f>
        <v>100</v>
      </c>
      <c r="E26" s="38">
        <f>Distribuição!N9</f>
        <v>100</v>
      </c>
      <c r="F26" s="38">
        <f>Distribuição!O9</f>
        <v>100</v>
      </c>
      <c r="G26" s="38">
        <f>Distribuição!P9</f>
        <v>100</v>
      </c>
      <c r="H26" s="78">
        <f>Distribuição!Q9</f>
        <v>100</v>
      </c>
      <c r="I26" s="297"/>
    </row>
    <row r="27" spans="1:9" s="4" customFormat="1" ht="23.25" customHeight="1">
      <c r="A27" s="238"/>
      <c r="B27" s="26" t="s">
        <v>7</v>
      </c>
      <c r="C27" s="77">
        <f>Distribuição!L10</f>
        <v>92.6500769957426</v>
      </c>
      <c r="D27" s="77">
        <f>Distribuição!M10</f>
        <v>92.86958568136065</v>
      </c>
      <c r="E27" s="77">
        <f>Distribuição!N10</f>
        <v>93.17913403250729</v>
      </c>
      <c r="F27" s="77">
        <f>Distribuição!O10</f>
        <v>91.4767565957658</v>
      </c>
      <c r="G27" s="77">
        <f>Distribuição!P10</f>
        <v>88.48700232271834</v>
      </c>
      <c r="H27" s="79">
        <f>Distribuição!Q10</f>
        <v>87.26084298785624</v>
      </c>
      <c r="I27" s="297"/>
    </row>
    <row r="28" spans="1:9" s="4" customFormat="1" ht="23.25" customHeight="1" thickBot="1">
      <c r="A28" s="239"/>
      <c r="B28" s="104" t="s">
        <v>8</v>
      </c>
      <c r="C28" s="80">
        <f>Distribuição!L11</f>
        <v>7.349664195038627</v>
      </c>
      <c r="D28" s="80">
        <f>Distribuição!M11</f>
        <v>7.130158519022539</v>
      </c>
      <c r="E28" s="80">
        <f>Distribuição!N11</f>
        <v>6.821371760082343</v>
      </c>
      <c r="F28" s="80">
        <f>Distribuição!O11</f>
        <v>8.522995209848354</v>
      </c>
      <c r="G28" s="80">
        <f>Distribuição!P11</f>
        <v>11.51299767728166</v>
      </c>
      <c r="H28" s="81">
        <f>Distribuição!Q11</f>
        <v>12.739157012143762</v>
      </c>
      <c r="I28" s="298"/>
    </row>
  </sheetData>
  <sheetProtection/>
  <mergeCells count="22">
    <mergeCell ref="A1:I1"/>
    <mergeCell ref="A2:I2"/>
    <mergeCell ref="A3:H3"/>
    <mergeCell ref="A4:I4"/>
    <mergeCell ref="A5:B6"/>
    <mergeCell ref="A21:B22"/>
    <mergeCell ref="C21:H21"/>
    <mergeCell ref="A23:B23"/>
    <mergeCell ref="A24:B24"/>
    <mergeCell ref="A7:B7"/>
    <mergeCell ref="A8:B8"/>
    <mergeCell ref="A9:B9"/>
    <mergeCell ref="A10:A12"/>
    <mergeCell ref="C13:I13"/>
    <mergeCell ref="C5:H5"/>
    <mergeCell ref="A26:A28"/>
    <mergeCell ref="A13:B14"/>
    <mergeCell ref="A15:B15"/>
    <mergeCell ref="A16:B16"/>
    <mergeCell ref="A17:B17"/>
    <mergeCell ref="A18:A20"/>
    <mergeCell ref="A25:B25"/>
  </mergeCells>
  <printOptions horizontalCentered="1"/>
  <pageMargins left="0" right="0" top="0.1968503937007874" bottom="0.1968503937007874" header="0.5118110236220472" footer="0.5118110236220472"/>
  <pageSetup horizontalDpi="300" verticalDpi="300" orientation="portrait" paperSize="9" scale="55" r:id="rId1"/>
</worksheet>
</file>

<file path=xl/worksheets/sheet5.xml><?xml version="1.0" encoding="utf-8"?>
<worksheet xmlns="http://schemas.openxmlformats.org/spreadsheetml/2006/main" xmlns:r="http://schemas.openxmlformats.org/officeDocument/2006/relationships">
  <dimension ref="A1:I16"/>
  <sheetViews>
    <sheetView showGridLines="0" zoomScale="70" zoomScaleNormal="70" zoomScalePageLayoutView="0" workbookViewId="0" topLeftCell="A1">
      <selection activeCell="A1" sqref="A1:I16"/>
    </sheetView>
  </sheetViews>
  <sheetFormatPr defaultColWidth="9.140625" defaultRowHeight="19.5" customHeight="1"/>
  <cols>
    <col min="1" max="1" width="52.140625" style="10" customWidth="1"/>
    <col min="2" max="2" width="21.140625" style="10" customWidth="1"/>
    <col min="3" max="8" width="13.57421875" style="27" customWidth="1"/>
    <col min="9" max="9" width="13.8515625" style="27" customWidth="1"/>
    <col min="10" max="16384" width="9.140625" style="27" customWidth="1"/>
  </cols>
  <sheetData>
    <row r="1" spans="1:9" s="1" customFormat="1" ht="30.75">
      <c r="A1" s="281" t="s">
        <v>139</v>
      </c>
      <c r="B1" s="282"/>
      <c r="C1" s="282"/>
      <c r="D1" s="282"/>
      <c r="E1" s="282"/>
      <c r="F1" s="282"/>
      <c r="G1" s="282"/>
      <c r="H1" s="282"/>
      <c r="I1" s="283"/>
    </row>
    <row r="2" spans="1:9" s="40" customFormat="1" ht="27.75">
      <c r="A2" s="290" t="s">
        <v>140</v>
      </c>
      <c r="B2" s="256"/>
      <c r="C2" s="256"/>
      <c r="D2" s="256"/>
      <c r="E2" s="256"/>
      <c r="F2" s="256"/>
      <c r="G2" s="256"/>
      <c r="H2" s="256"/>
      <c r="I2" s="291"/>
    </row>
    <row r="3" spans="1:9" s="40" customFormat="1" ht="27.75">
      <c r="A3" s="290" t="s">
        <v>148</v>
      </c>
      <c r="B3" s="256"/>
      <c r="C3" s="256"/>
      <c r="D3" s="256"/>
      <c r="E3" s="256"/>
      <c r="F3" s="256"/>
      <c r="G3" s="256"/>
      <c r="H3" s="256"/>
      <c r="I3" s="292"/>
    </row>
    <row r="4" spans="1:9" s="1" customFormat="1" ht="23.25">
      <c r="A4" s="293" t="s">
        <v>141</v>
      </c>
      <c r="B4" s="286"/>
      <c r="C4" s="286"/>
      <c r="D4" s="286"/>
      <c r="E4" s="286"/>
      <c r="F4" s="286"/>
      <c r="G4" s="286"/>
      <c r="H4" s="286"/>
      <c r="I4" s="294"/>
    </row>
    <row r="5" spans="1:9" s="1" customFormat="1" ht="40.5" customHeight="1">
      <c r="A5" s="224" t="s">
        <v>50</v>
      </c>
      <c r="B5" s="225"/>
      <c r="C5" s="236" t="s">
        <v>47</v>
      </c>
      <c r="D5" s="236"/>
      <c r="E5" s="236"/>
      <c r="F5" s="236"/>
      <c r="G5" s="236"/>
      <c r="H5" s="237"/>
      <c r="I5" s="295"/>
    </row>
    <row r="6" spans="1:9" s="3" customFormat="1" ht="49.5" customHeight="1" thickBot="1">
      <c r="A6" s="224"/>
      <c r="B6" s="225"/>
      <c r="C6" s="7">
        <v>2012</v>
      </c>
      <c r="D6" s="7">
        <v>2013</v>
      </c>
      <c r="E6" s="7">
        <v>2014</v>
      </c>
      <c r="F6" s="7">
        <v>2015</v>
      </c>
      <c r="G6" s="7">
        <v>2016</v>
      </c>
      <c r="H6" s="30">
        <v>2017</v>
      </c>
      <c r="I6" s="296"/>
    </row>
    <row r="7" spans="1:9" s="4" customFormat="1" ht="23.25" customHeight="1">
      <c r="A7" s="299" t="s">
        <v>10</v>
      </c>
      <c r="B7" s="204"/>
      <c r="C7" s="288">
        <v>61.425</v>
      </c>
      <c r="D7" s="288">
        <v>61.3</v>
      </c>
      <c r="E7" s="288">
        <v>61</v>
      </c>
      <c r="F7" s="288">
        <v>61.275</v>
      </c>
      <c r="G7" s="288">
        <v>61.4</v>
      </c>
      <c r="H7" s="289">
        <v>61.72500000000001</v>
      </c>
      <c r="I7" s="297"/>
    </row>
    <row r="8" spans="1:9" s="4" customFormat="1" ht="23.25" customHeight="1">
      <c r="A8" s="238" t="s">
        <v>11</v>
      </c>
      <c r="B8" s="200"/>
      <c r="C8" s="288">
        <v>56.925000000000004</v>
      </c>
      <c r="D8" s="288">
        <v>56.89999999999999</v>
      </c>
      <c r="E8" s="288">
        <v>56.85</v>
      </c>
      <c r="F8" s="288">
        <v>56.075</v>
      </c>
      <c r="G8" s="288">
        <v>54.325</v>
      </c>
      <c r="H8" s="289">
        <v>53.85</v>
      </c>
      <c r="I8" s="297"/>
    </row>
    <row r="9" spans="1:9" s="4" customFormat="1" ht="23.25" customHeight="1">
      <c r="A9" s="238" t="s">
        <v>12</v>
      </c>
      <c r="B9" s="200"/>
      <c r="C9" s="288">
        <v>4.525</v>
      </c>
      <c r="D9" s="288">
        <v>4.4</v>
      </c>
      <c r="E9" s="288">
        <v>4.175000000000001</v>
      </c>
      <c r="F9" s="288">
        <v>5.225</v>
      </c>
      <c r="G9" s="288">
        <v>7.074999999999999</v>
      </c>
      <c r="H9" s="289">
        <v>7.875</v>
      </c>
      <c r="I9" s="297"/>
    </row>
    <row r="10" spans="1:9" s="4" customFormat="1" ht="23.25" customHeight="1" thickBot="1">
      <c r="A10" s="239" t="s">
        <v>13</v>
      </c>
      <c r="B10" s="203"/>
      <c r="C10" s="288">
        <v>7.35</v>
      </c>
      <c r="D10" s="288">
        <v>7.125</v>
      </c>
      <c r="E10" s="288">
        <v>6.825</v>
      </c>
      <c r="F10" s="288">
        <v>8.525</v>
      </c>
      <c r="G10" s="288">
        <v>11.5</v>
      </c>
      <c r="H10" s="289">
        <v>12.725000000000001</v>
      </c>
      <c r="I10" s="300"/>
    </row>
    <row r="11" spans="1:9" s="1" customFormat="1" ht="40.5" customHeight="1">
      <c r="A11" s="206" t="s">
        <v>50</v>
      </c>
      <c r="B11" s="177"/>
      <c r="C11" s="182" t="s">
        <v>67</v>
      </c>
      <c r="D11" s="233"/>
      <c r="E11" s="233"/>
      <c r="F11" s="233"/>
      <c r="G11" s="233"/>
      <c r="H11" s="233"/>
      <c r="I11" s="234"/>
    </row>
    <row r="12" spans="1:9" s="3" customFormat="1" ht="49.5" customHeight="1" thickBot="1">
      <c r="A12" s="224"/>
      <c r="B12" s="225"/>
      <c r="C12" s="57" t="s">
        <v>0</v>
      </c>
      <c r="D12" s="57" t="s">
        <v>1</v>
      </c>
      <c r="E12" s="57" t="s">
        <v>2</v>
      </c>
      <c r="F12" s="57" t="s">
        <v>3</v>
      </c>
      <c r="G12" s="57" t="s">
        <v>123</v>
      </c>
      <c r="H12" s="74" t="s">
        <v>126</v>
      </c>
      <c r="I12" s="75" t="s">
        <v>125</v>
      </c>
    </row>
    <row r="13" spans="1:9" s="4" customFormat="1" ht="23.25" customHeight="1">
      <c r="A13" s="299" t="s">
        <v>10</v>
      </c>
      <c r="B13" s="204"/>
      <c r="C13" s="14">
        <v>-0.125</v>
      </c>
      <c r="D13" s="14">
        <v>-0.29999999999999716</v>
      </c>
      <c r="E13" s="14">
        <v>0.2749999999999986</v>
      </c>
      <c r="F13" s="14">
        <v>0.125</v>
      </c>
      <c r="G13" s="14">
        <v>0.5293159609120579</v>
      </c>
      <c r="H13" s="14">
        <v>0.7250000000000085</v>
      </c>
      <c r="I13" s="21">
        <v>0.30000000000001137</v>
      </c>
    </row>
    <row r="14" spans="1:9" s="4" customFormat="1" ht="23.25" customHeight="1">
      <c r="A14" s="238" t="s">
        <v>11</v>
      </c>
      <c r="B14" s="200"/>
      <c r="C14" s="14">
        <v>-0.02500000000001279</v>
      </c>
      <c r="D14" s="14">
        <v>-0.04999999999999005</v>
      </c>
      <c r="E14" s="14">
        <v>-0.7749999999999986</v>
      </c>
      <c r="F14" s="14">
        <v>-1.75</v>
      </c>
      <c r="G14" s="14">
        <v>-0.8743672342383824</v>
      </c>
      <c r="H14" s="14">
        <v>-3</v>
      </c>
      <c r="I14" s="21">
        <v>-3.075000000000003</v>
      </c>
    </row>
    <row r="15" spans="1:9" s="4" customFormat="1" ht="23.25" customHeight="1">
      <c r="A15" s="238" t="s">
        <v>12</v>
      </c>
      <c r="B15" s="200"/>
      <c r="C15" s="14">
        <v>-0.125</v>
      </c>
      <c r="D15" s="14">
        <v>-0.22499999999999964</v>
      </c>
      <c r="E15" s="14">
        <v>1.049999999999999</v>
      </c>
      <c r="F15" s="14">
        <v>1.8499999999999996</v>
      </c>
      <c r="G15" s="14">
        <v>11.30742049469966</v>
      </c>
      <c r="H15" s="14">
        <v>3.6999999999999993</v>
      </c>
      <c r="I15" s="21">
        <v>3.3499999999999996</v>
      </c>
    </row>
    <row r="16" spans="1:9" s="4" customFormat="1" ht="23.25" customHeight="1" thickBot="1">
      <c r="A16" s="239" t="s">
        <v>13</v>
      </c>
      <c r="B16" s="203"/>
      <c r="C16" s="19">
        <v>-0.22499999999999964</v>
      </c>
      <c r="D16" s="19">
        <v>-0.2999999999999998</v>
      </c>
      <c r="E16" s="19">
        <v>1.7000000000000002</v>
      </c>
      <c r="F16" s="19">
        <v>2.9749999999999996</v>
      </c>
      <c r="G16" s="19">
        <v>10.652173913043494</v>
      </c>
      <c r="H16" s="19">
        <v>5.900000000000001</v>
      </c>
      <c r="I16" s="22">
        <v>5.375000000000002</v>
      </c>
    </row>
  </sheetData>
  <sheetProtection/>
  <mergeCells count="16">
    <mergeCell ref="A10:B10"/>
    <mergeCell ref="A16:B16"/>
    <mergeCell ref="A13:B13"/>
    <mergeCell ref="A14:B14"/>
    <mergeCell ref="A15:B15"/>
    <mergeCell ref="A7:B7"/>
    <mergeCell ref="A8:B8"/>
    <mergeCell ref="A9:B9"/>
    <mergeCell ref="A11:B12"/>
    <mergeCell ref="C11:I11"/>
    <mergeCell ref="A1:I1"/>
    <mergeCell ref="A2:I2"/>
    <mergeCell ref="A3:H3"/>
    <mergeCell ref="A4:I4"/>
    <mergeCell ref="A5:B6"/>
    <mergeCell ref="C5:H5"/>
  </mergeCells>
  <printOptions horizontalCentered="1"/>
  <pageMargins left="0" right="0" top="0.1968503937007874" bottom="0.1968503937007874" header="0.5118110236220472" footer="0.5118110236220472"/>
  <pageSetup horizontalDpi="300" verticalDpi="300" orientation="portrait" paperSize="9" scale="55" r:id="rId1"/>
</worksheet>
</file>

<file path=xl/worksheets/sheet6.xml><?xml version="1.0" encoding="utf-8"?>
<worksheet xmlns="http://schemas.openxmlformats.org/spreadsheetml/2006/main" xmlns:r="http://schemas.openxmlformats.org/officeDocument/2006/relationships">
  <dimension ref="A1:I32"/>
  <sheetViews>
    <sheetView showGridLines="0" zoomScale="70" zoomScaleNormal="70" zoomScalePageLayoutView="0" workbookViewId="0" topLeftCell="A1">
      <selection activeCell="I23" sqref="A1:I32"/>
    </sheetView>
  </sheetViews>
  <sheetFormatPr defaultColWidth="9.140625" defaultRowHeight="19.5" customHeight="1"/>
  <cols>
    <col min="1" max="1" width="58.7109375" style="10" customWidth="1"/>
    <col min="2" max="2" width="21.140625" style="10" customWidth="1"/>
    <col min="3" max="7" width="11.57421875" style="27" bestFit="1" customWidth="1"/>
    <col min="8" max="8" width="13.8515625" style="40" bestFit="1" customWidth="1"/>
    <col min="9" max="9" width="15.00390625" style="40" customWidth="1"/>
    <col min="10" max="16384" width="9.140625" style="40" customWidth="1"/>
  </cols>
  <sheetData>
    <row r="1" spans="1:9" s="1" customFormat="1" ht="30.75">
      <c r="A1" s="281" t="s">
        <v>139</v>
      </c>
      <c r="B1" s="282"/>
      <c r="C1" s="282"/>
      <c r="D1" s="282"/>
      <c r="E1" s="282"/>
      <c r="F1" s="282"/>
      <c r="G1" s="282"/>
      <c r="H1" s="282"/>
      <c r="I1" s="283"/>
    </row>
    <row r="2" spans="1:9" ht="27.75">
      <c r="A2" s="290" t="s">
        <v>140</v>
      </c>
      <c r="B2" s="256"/>
      <c r="C2" s="256"/>
      <c r="D2" s="256"/>
      <c r="E2" s="256"/>
      <c r="F2" s="256"/>
      <c r="G2" s="256"/>
      <c r="H2" s="256"/>
      <c r="I2" s="291"/>
    </row>
    <row r="3" spans="1:9" ht="27.75">
      <c r="A3" s="290" t="s">
        <v>143</v>
      </c>
      <c r="B3" s="256"/>
      <c r="C3" s="256"/>
      <c r="D3" s="256"/>
      <c r="E3" s="256"/>
      <c r="F3" s="256"/>
      <c r="G3" s="256"/>
      <c r="H3" s="256"/>
      <c r="I3" s="291"/>
    </row>
    <row r="4" spans="1:9" s="1" customFormat="1" ht="24" thickBot="1">
      <c r="A4" s="293" t="s">
        <v>141</v>
      </c>
      <c r="B4" s="286"/>
      <c r="C4" s="286"/>
      <c r="D4" s="286"/>
      <c r="E4" s="286"/>
      <c r="F4" s="286"/>
      <c r="G4" s="286"/>
      <c r="H4" s="286"/>
      <c r="I4" s="294"/>
    </row>
    <row r="5" spans="1:9" ht="40.5" customHeight="1">
      <c r="A5" s="246" t="s">
        <v>50</v>
      </c>
      <c r="B5" s="247"/>
      <c r="C5" s="182" t="s">
        <v>47</v>
      </c>
      <c r="D5" s="233"/>
      <c r="E5" s="233"/>
      <c r="F5" s="233"/>
      <c r="G5" s="233"/>
      <c r="H5" s="234"/>
      <c r="I5" s="301"/>
    </row>
    <row r="6" spans="1:9" s="41" customFormat="1" ht="49.5" customHeight="1">
      <c r="A6" s="248"/>
      <c r="B6" s="249"/>
      <c r="C6" s="7">
        <v>2012</v>
      </c>
      <c r="D6" s="7">
        <v>2013</v>
      </c>
      <c r="E6" s="7">
        <v>2014</v>
      </c>
      <c r="F6" s="7">
        <v>2015</v>
      </c>
      <c r="G6" s="7">
        <v>2016</v>
      </c>
      <c r="H6" s="30">
        <v>2017</v>
      </c>
      <c r="I6" s="301"/>
    </row>
    <row r="7" spans="1:9" s="42" customFormat="1" ht="33.75" customHeight="1">
      <c r="A7" s="238" t="s">
        <v>151</v>
      </c>
      <c r="B7" s="9" t="s">
        <v>16</v>
      </c>
      <c r="C7" s="12">
        <f>Estimativas!F16</f>
        <v>34308.25</v>
      </c>
      <c r="D7" s="12">
        <f>Estimativas!G16</f>
        <v>35352.5</v>
      </c>
      <c r="E7" s="12">
        <f>Estimativas!H16</f>
        <v>36609.5</v>
      </c>
      <c r="F7" s="12">
        <f>Estimativas!I16</f>
        <v>35698.5</v>
      </c>
      <c r="G7" s="12">
        <f>Estimativas!J16</f>
        <v>34292.5</v>
      </c>
      <c r="H7" s="82">
        <f>Estimativas!K16</f>
        <v>33339.5</v>
      </c>
      <c r="I7" s="301"/>
    </row>
    <row r="8" spans="1:9" s="42" customFormat="1" ht="33.75" customHeight="1">
      <c r="A8" s="238"/>
      <c r="B8" s="9" t="s">
        <v>17</v>
      </c>
      <c r="C8" s="12">
        <f>Estimativas!F17</f>
        <v>11083.75</v>
      </c>
      <c r="D8" s="12">
        <f>Estimativas!G17</f>
        <v>10835</v>
      </c>
      <c r="E8" s="12">
        <f>Estimativas!H17</f>
        <v>10377.5</v>
      </c>
      <c r="F8" s="12">
        <f>Estimativas!I17</f>
        <v>10081</v>
      </c>
      <c r="G8" s="12">
        <f>Estimativas!J17</f>
        <v>10147.25</v>
      </c>
      <c r="H8" s="82">
        <f>Estimativas!K17</f>
        <v>10707.25</v>
      </c>
      <c r="I8" s="301"/>
    </row>
    <row r="9" spans="1:9" s="42" customFormat="1" ht="28.5" customHeight="1">
      <c r="A9" s="238" t="s">
        <v>19</v>
      </c>
      <c r="B9" s="196"/>
      <c r="C9" s="12">
        <f>Estimativas!F18</f>
        <v>6135.5</v>
      </c>
      <c r="D9" s="12">
        <f>Estimativas!G18</f>
        <v>5985.5</v>
      </c>
      <c r="E9" s="12">
        <f>Estimativas!H18</f>
        <v>5973</v>
      </c>
      <c r="F9" s="12">
        <f>Estimativas!I18</f>
        <v>6078</v>
      </c>
      <c r="G9" s="12">
        <f>Estimativas!J18</f>
        <v>6169.5</v>
      </c>
      <c r="H9" s="82">
        <f>Estimativas!K18</f>
        <v>6177.25</v>
      </c>
      <c r="I9" s="301"/>
    </row>
    <row r="10" spans="1:9" s="42" customFormat="1" ht="28.5" customHeight="1">
      <c r="A10" s="238" t="s">
        <v>15</v>
      </c>
      <c r="B10" s="196"/>
      <c r="C10" s="12">
        <f>Estimativas!F19</f>
        <v>11172.75</v>
      </c>
      <c r="D10" s="12">
        <f>Estimativas!G19</f>
        <v>11174.25</v>
      </c>
      <c r="E10" s="12">
        <f>Estimativas!H19</f>
        <v>11437.75</v>
      </c>
      <c r="F10" s="12">
        <f>Estimativas!I19</f>
        <v>11418</v>
      </c>
      <c r="G10" s="12">
        <f>Estimativas!J19</f>
        <v>11213.5</v>
      </c>
      <c r="H10" s="82">
        <f>Estimativas!K19</f>
        <v>11283.25</v>
      </c>
      <c r="I10" s="301"/>
    </row>
    <row r="11" spans="1:9" s="42" customFormat="1" ht="28.5" customHeight="1">
      <c r="A11" s="238" t="s">
        <v>20</v>
      </c>
      <c r="B11" s="196"/>
      <c r="C11" s="12">
        <f>Estimativas!F20</f>
        <v>3556</v>
      </c>
      <c r="D11" s="12">
        <f>Estimativas!G20</f>
        <v>3730</v>
      </c>
      <c r="E11" s="12">
        <f>Estimativas!H20</f>
        <v>3786.75</v>
      </c>
      <c r="F11" s="12">
        <f>Estimativas!I20</f>
        <v>4021.5</v>
      </c>
      <c r="G11" s="12">
        <f>Estimativas!J20</f>
        <v>3915</v>
      </c>
      <c r="H11" s="82">
        <f>Estimativas!K20</f>
        <v>4243.25</v>
      </c>
      <c r="I11" s="301"/>
    </row>
    <row r="12" spans="1:9" s="42" customFormat="1" ht="28.5" customHeight="1">
      <c r="A12" s="238" t="s">
        <v>122</v>
      </c>
      <c r="B12" s="196"/>
      <c r="C12" s="12">
        <f>Estimativas!F21</f>
        <v>20448.75</v>
      </c>
      <c r="D12" s="12">
        <f>Estimativas!G21</f>
        <v>20897.25</v>
      </c>
      <c r="E12" s="12">
        <f>Estimativas!H21</f>
        <v>21304.75</v>
      </c>
      <c r="F12" s="12">
        <f>Estimativas!I21</f>
        <v>22246</v>
      </c>
      <c r="G12" s="12">
        <f>Estimativas!J21</f>
        <v>22523.25</v>
      </c>
      <c r="H12" s="82">
        <f>Estimativas!K21</f>
        <v>22682.5</v>
      </c>
      <c r="I12" s="301"/>
    </row>
    <row r="13" spans="1:9" s="42" customFormat="1" ht="28.5" customHeight="1" thickBot="1">
      <c r="A13" s="239" t="s">
        <v>22</v>
      </c>
      <c r="B13" s="184"/>
      <c r="C13" s="83">
        <f>Estimativas!F22</f>
        <v>2791</v>
      </c>
      <c r="D13" s="83">
        <f>Estimativas!G22</f>
        <v>2789.25</v>
      </c>
      <c r="E13" s="83">
        <f>Estimativas!H22</f>
        <v>2623.25</v>
      </c>
      <c r="F13" s="83">
        <f>Estimativas!I22</f>
        <v>2600</v>
      </c>
      <c r="G13" s="83">
        <f>Estimativas!J22</f>
        <v>2122.25</v>
      </c>
      <c r="H13" s="84">
        <f>Estimativas!K22</f>
        <v>2214</v>
      </c>
      <c r="I13" s="302"/>
    </row>
    <row r="14" spans="1:9" ht="55.5" customHeight="1">
      <c r="A14" s="246" t="s">
        <v>50</v>
      </c>
      <c r="B14" s="247"/>
      <c r="C14" s="250" t="s">
        <v>67</v>
      </c>
      <c r="D14" s="251"/>
      <c r="E14" s="251"/>
      <c r="F14" s="251"/>
      <c r="G14" s="251"/>
      <c r="H14" s="251"/>
      <c r="I14" s="252"/>
    </row>
    <row r="15" spans="1:9" ht="55.5" customHeight="1">
      <c r="A15" s="248"/>
      <c r="B15" s="249"/>
      <c r="C15" s="39" t="s">
        <v>0</v>
      </c>
      <c r="D15" s="39" t="s">
        <v>1</v>
      </c>
      <c r="E15" s="39" t="s">
        <v>2</v>
      </c>
      <c r="F15" s="39" t="s">
        <v>3</v>
      </c>
      <c r="G15" s="39" t="s">
        <v>123</v>
      </c>
      <c r="H15" s="74" t="s">
        <v>126</v>
      </c>
      <c r="I15" s="75" t="s">
        <v>125</v>
      </c>
    </row>
    <row r="16" spans="1:9" s="42" customFormat="1" ht="28.5" customHeight="1">
      <c r="A16" s="238" t="s">
        <v>133</v>
      </c>
      <c r="B16" s="9" t="s">
        <v>16</v>
      </c>
      <c r="C16" s="14">
        <f>Estimativas!L16</f>
        <v>3.043728549255653</v>
      </c>
      <c r="D16" s="14">
        <f>Estimativas!M16</f>
        <v>3.5556184145392855</v>
      </c>
      <c r="E16" s="14">
        <f>Estimativas!N16</f>
        <v>-2.4884251355522524</v>
      </c>
      <c r="F16" s="14">
        <f>Estimativas!O16</f>
        <v>-6.608120789388905</v>
      </c>
      <c r="G16" s="14">
        <f>Estimativas!P16</f>
        <v>-2.77903331632281</v>
      </c>
      <c r="H16" s="14">
        <f>Estimativas!Q16</f>
        <v>-8.932107786230347</v>
      </c>
      <c r="I16" s="21">
        <f>Estimativas!R16</f>
        <v>-2.823664861950115</v>
      </c>
    </row>
    <row r="17" spans="1:9" s="42" customFormat="1" ht="28.5" customHeight="1">
      <c r="A17" s="238"/>
      <c r="B17" s="9" t="s">
        <v>17</v>
      </c>
      <c r="C17" s="14">
        <f>Estimativas!L17</f>
        <v>-2.2442765309574786</v>
      </c>
      <c r="D17" s="14">
        <f>Estimativas!M17</f>
        <v>-4.222427318874022</v>
      </c>
      <c r="E17" s="14">
        <f>Estimativas!N17</f>
        <v>-2.857142857142858</v>
      </c>
      <c r="F17" s="14">
        <f>Estimativas!O17</f>
        <v>6.212181331217148</v>
      </c>
      <c r="G17" s="14">
        <f>Estimativas!P17</f>
        <v>5.5187366035132746</v>
      </c>
      <c r="H17" s="14">
        <f>Estimativas!Q17</f>
        <v>3.1775475788966556</v>
      </c>
      <c r="I17" s="21">
        <f>Estimativas!R17</f>
        <v>-3.3968647795195706</v>
      </c>
    </row>
    <row r="18" spans="1:9" s="42" customFormat="1" ht="28.5" customHeight="1">
      <c r="A18" s="238" t="s">
        <v>19</v>
      </c>
      <c r="B18" s="196"/>
      <c r="C18" s="14">
        <f>Estimativas!L18</f>
        <v>-2.4447885257925184</v>
      </c>
      <c r="D18" s="14">
        <f>Estimativas!M18</f>
        <v>-0.20883802522763117</v>
      </c>
      <c r="E18" s="14">
        <f>Estimativas!N18</f>
        <v>1.7579105976895937</v>
      </c>
      <c r="F18" s="14">
        <f>Estimativas!O18</f>
        <v>1.632938466600864</v>
      </c>
      <c r="G18" s="14">
        <f>Estimativas!P18</f>
        <v>0.1256179593159823</v>
      </c>
      <c r="H18" s="14">
        <f>Estimativas!Q18</f>
        <v>3.419554662648583</v>
      </c>
      <c r="I18" s="21">
        <f>Estimativas!R18</f>
        <v>0.6804661396789147</v>
      </c>
    </row>
    <row r="19" spans="1:9" s="42" customFormat="1" ht="28.5" customHeight="1">
      <c r="A19" s="238" t="s">
        <v>15</v>
      </c>
      <c r="B19" s="196"/>
      <c r="C19" s="14">
        <f>Estimativas!L19</f>
        <v>0.013425521917165284</v>
      </c>
      <c r="D19" s="14">
        <f>Estimativas!M19</f>
        <v>2.3581000962033194</v>
      </c>
      <c r="E19" s="14">
        <f>Estimativas!N19</f>
        <v>-0.17267382133724363</v>
      </c>
      <c r="F19" s="14">
        <f>Estimativas!O19</f>
        <v>-1.1801541425818907</v>
      </c>
      <c r="G19" s="14">
        <f>Estimativas!P19</f>
        <v>0.6220181031792116</v>
      </c>
      <c r="H19" s="14">
        <f>Estimativas!Q19</f>
        <v>-1.3507901466634609</v>
      </c>
      <c r="I19" s="21">
        <f>Estimativas!R19</f>
        <v>0.9890134478977908</v>
      </c>
    </row>
    <row r="20" spans="1:9" s="42" customFormat="1" ht="28.5" customHeight="1">
      <c r="A20" s="238" t="s">
        <v>20</v>
      </c>
      <c r="B20" s="196"/>
      <c r="C20" s="14">
        <f>Estimativas!L20</f>
        <v>4.8931383577052845</v>
      </c>
      <c r="D20" s="14">
        <f>Estimativas!M20</f>
        <v>1.521447721179614</v>
      </c>
      <c r="E20" s="14">
        <f>Estimativas!N20</f>
        <v>6.199247375717953</v>
      </c>
      <c r="F20" s="14">
        <f>Estimativas!O20</f>
        <v>5.514111649881892</v>
      </c>
      <c r="G20" s="14">
        <f>Estimativas!P20</f>
        <v>8.384418901660284</v>
      </c>
      <c r="H20" s="14">
        <f>Estimativas!Q20</f>
        <v>12.055192447349317</v>
      </c>
      <c r="I20" s="21">
        <f>Estimativas!R20</f>
        <v>19.326490438695167</v>
      </c>
    </row>
    <row r="21" spans="1:9" s="42" customFormat="1" ht="28.5" customHeight="1">
      <c r="A21" s="238" t="s">
        <v>122</v>
      </c>
      <c r="B21" s="196"/>
      <c r="C21" s="14">
        <f>Estimativas!L21</f>
        <v>2.19328809829451</v>
      </c>
      <c r="D21" s="14">
        <f>Estimativas!M21</f>
        <v>1.9500173467800863</v>
      </c>
      <c r="E21" s="14">
        <f>Estimativas!N21</f>
        <v>4.418028843333066</v>
      </c>
      <c r="F21" s="14">
        <f>Estimativas!O21</f>
        <v>1.9621504989661087</v>
      </c>
      <c r="G21" s="14">
        <f>Estimativas!P21</f>
        <v>0.7070471623766617</v>
      </c>
      <c r="H21" s="14">
        <f>Estimativas!Q21</f>
        <v>6.466867717293101</v>
      </c>
      <c r="I21" s="21">
        <f>Estimativas!R21</f>
        <v>10.923650589889355</v>
      </c>
    </row>
    <row r="22" spans="1:9" s="42" customFormat="1" ht="28.5" customHeight="1" thickBot="1">
      <c r="A22" s="239" t="s">
        <v>22</v>
      </c>
      <c r="B22" s="184"/>
      <c r="C22" s="19">
        <f>Estimativas!L22</f>
        <v>-0.06270154066643219</v>
      </c>
      <c r="D22" s="19">
        <f>Estimativas!M22</f>
        <v>-5.951420632786586</v>
      </c>
      <c r="E22" s="19">
        <f>Estimativas!N22</f>
        <v>-0.8863051558181678</v>
      </c>
      <c r="F22" s="19">
        <f>Estimativas!O22</f>
        <v>-14.846153846153843</v>
      </c>
      <c r="G22" s="19">
        <f>Estimativas!P22</f>
        <v>4.323241842384262</v>
      </c>
      <c r="H22" s="19">
        <f>Estimativas!Q22</f>
        <v>-15.600876774992855</v>
      </c>
      <c r="I22" s="22">
        <f>Estimativas!R22</f>
        <v>-20.67359369401648</v>
      </c>
    </row>
    <row r="23" spans="1:9" ht="44.25" customHeight="1">
      <c r="A23" s="257" t="s">
        <v>50</v>
      </c>
      <c r="B23" s="258"/>
      <c r="C23" s="253" t="s">
        <v>65</v>
      </c>
      <c r="D23" s="254"/>
      <c r="E23" s="254"/>
      <c r="F23" s="254"/>
      <c r="G23" s="254"/>
      <c r="H23" s="255"/>
      <c r="I23" s="303"/>
    </row>
    <row r="24" spans="1:9" ht="44.25" customHeight="1">
      <c r="A24" s="248"/>
      <c r="B24" s="249"/>
      <c r="C24" s="7">
        <v>2012</v>
      </c>
      <c r="D24" s="7">
        <v>2013</v>
      </c>
      <c r="E24" s="7">
        <v>2014</v>
      </c>
      <c r="F24" s="7">
        <v>2015</v>
      </c>
      <c r="G24" s="7">
        <v>2016</v>
      </c>
      <c r="H24" s="30">
        <v>2017</v>
      </c>
      <c r="I24" s="301"/>
    </row>
    <row r="25" spans="1:9" s="42" customFormat="1" ht="23.25" customHeight="1">
      <c r="A25" s="238" t="s">
        <v>58</v>
      </c>
      <c r="B25" s="195"/>
      <c r="C25" s="77">
        <f>Distribuição!L12</f>
        <v>100</v>
      </c>
      <c r="D25" s="77">
        <f>Distribuição!M12</f>
        <v>100</v>
      </c>
      <c r="E25" s="77">
        <f>Distribuição!N12</f>
        <v>100</v>
      </c>
      <c r="F25" s="77">
        <f>Distribuição!O12</f>
        <v>100</v>
      </c>
      <c r="G25" s="77">
        <f>Distribuição!P12</f>
        <v>100</v>
      </c>
      <c r="H25" s="79">
        <f>Distribuição!Q12</f>
        <v>100</v>
      </c>
      <c r="I25" s="301"/>
    </row>
    <row r="26" spans="1:9" s="42" customFormat="1" ht="33.75" customHeight="1">
      <c r="A26" s="238" t="s">
        <v>133</v>
      </c>
      <c r="B26" s="9" t="s">
        <v>16</v>
      </c>
      <c r="C26" s="77">
        <f>Distribuição!L13</f>
        <v>38.33473934734878</v>
      </c>
      <c r="D26" s="77">
        <f>Distribuição!M13</f>
        <v>38.9499140628443</v>
      </c>
      <c r="E26" s="77">
        <f>Distribuição!N13</f>
        <v>39.744550112906026</v>
      </c>
      <c r="F26" s="77">
        <f>Distribuição!O13</f>
        <v>38.74281342163882</v>
      </c>
      <c r="G26" s="77">
        <f>Distribuição!P13</f>
        <v>37.94110650727179</v>
      </c>
      <c r="H26" s="79">
        <f>Distribuição!Q13</f>
        <v>36.77948525599303</v>
      </c>
      <c r="I26" s="301"/>
    </row>
    <row r="27" spans="1:9" s="42" customFormat="1" ht="33.75" customHeight="1">
      <c r="A27" s="238"/>
      <c r="B27" s="9" t="s">
        <v>17</v>
      </c>
      <c r="C27" s="77">
        <f>Distribuição!L14</f>
        <v>12.384562524791471</v>
      </c>
      <c r="D27" s="77">
        <f>Distribuição!M14</f>
        <v>11.937552333524305</v>
      </c>
      <c r="E27" s="77">
        <f>Distribuição!N14</f>
        <v>11.266175959701233</v>
      </c>
      <c r="F27" s="77">
        <f>Distribuição!O14</f>
        <v>10.94069224487138</v>
      </c>
      <c r="G27" s="77">
        <f>Distribuição!P14</f>
        <v>11.226883225367462</v>
      </c>
      <c r="H27" s="79">
        <f>Distribuição!Q14</f>
        <v>11.81202907983717</v>
      </c>
      <c r="I27" s="301"/>
    </row>
    <row r="28" spans="1:9" s="42" customFormat="1" ht="28.5" customHeight="1">
      <c r="A28" s="238" t="s">
        <v>19</v>
      </c>
      <c r="B28" s="196"/>
      <c r="C28" s="77">
        <f>Distribuição!L15</f>
        <v>6.855575357695552</v>
      </c>
      <c r="D28" s="77">
        <f>Distribuição!M15</f>
        <v>6.594574941606804</v>
      </c>
      <c r="E28" s="77">
        <f>Distribuição!N15</f>
        <v>6.484497133923919</v>
      </c>
      <c r="F28" s="77">
        <f>Distribuição!O15</f>
        <v>6.596322533908169</v>
      </c>
      <c r="G28" s="77">
        <f>Distribuição!P15</f>
        <v>6.8259140219177175</v>
      </c>
      <c r="H28" s="79">
        <f>Distribuição!Q15</f>
        <v>6.814621553940009</v>
      </c>
      <c r="I28" s="301"/>
    </row>
    <row r="29" spans="1:9" s="42" customFormat="1" ht="28.5" customHeight="1">
      <c r="A29" s="238" t="s">
        <v>15</v>
      </c>
      <c r="B29" s="196"/>
      <c r="C29" s="77">
        <f>Distribuição!L16</f>
        <v>12.484007754493193</v>
      </c>
      <c r="D29" s="77">
        <f>Distribuição!M16</f>
        <v>12.31132387290115</v>
      </c>
      <c r="E29" s="77">
        <f>Distribuição!N16</f>
        <v>12.4172203404551</v>
      </c>
      <c r="F29" s="77">
        <f>Distribuição!O16</f>
        <v>12.391709557776156</v>
      </c>
      <c r="G29" s="77">
        <f>Distribuição!P16</f>
        <v>12.406578634374638</v>
      </c>
      <c r="H29" s="79">
        <f>Distribuição!Q16</f>
        <v>12.447461030149922</v>
      </c>
      <c r="I29" s="301"/>
    </row>
    <row r="30" spans="1:9" s="42" customFormat="1" ht="28.5" customHeight="1">
      <c r="A30" s="238" t="s">
        <v>20</v>
      </c>
      <c r="B30" s="196"/>
      <c r="C30" s="77">
        <f>Distribuição!L17</f>
        <v>3.9733397395428875</v>
      </c>
      <c r="D30" s="77">
        <f>Distribuição!M17</f>
        <v>4.109558855934071</v>
      </c>
      <c r="E30" s="77">
        <f>Distribuição!N17</f>
        <v>4.1110278791037</v>
      </c>
      <c r="F30" s="77">
        <f>Distribuição!O17</f>
        <v>4.3644473626376605</v>
      </c>
      <c r="G30" s="77">
        <f>Distribuição!P17</f>
        <v>4.331542814783671</v>
      </c>
      <c r="H30" s="79">
        <f>Distribuição!Q17</f>
        <v>4.681070526327402</v>
      </c>
      <c r="I30" s="301"/>
    </row>
    <row r="31" spans="1:9" s="42" customFormat="1" ht="28.5" customHeight="1">
      <c r="A31" s="238" t="s">
        <v>122</v>
      </c>
      <c r="B31" s="196"/>
      <c r="C31" s="77">
        <f>Distribuição!L18</f>
        <v>22.848658886101692</v>
      </c>
      <c r="D31" s="77">
        <f>Distribuição!M18</f>
        <v>23.02372085849015</v>
      </c>
      <c r="E31" s="77">
        <f>Distribuição!N18</f>
        <v>23.129179694285217</v>
      </c>
      <c r="F31" s="77">
        <f>Distribuição!O18</f>
        <v>24.14310481890772</v>
      </c>
      <c r="G31" s="77">
        <f>Distribuição!P18</f>
        <v>24.91964794459166</v>
      </c>
      <c r="H31" s="79">
        <f>Distribuição!Q18</f>
        <v>25.02289099473783</v>
      </c>
      <c r="I31" s="301"/>
    </row>
    <row r="32" spans="1:9" s="42" customFormat="1" ht="28.5" customHeight="1" thickBot="1">
      <c r="A32" s="239" t="s">
        <v>22</v>
      </c>
      <c r="B32" s="184"/>
      <c r="C32" s="80">
        <f>Distribuição!L19</f>
        <v>3.1185577089606857</v>
      </c>
      <c r="D32" s="80">
        <f>Distribuição!M19</f>
        <v>3.0730796350976157</v>
      </c>
      <c r="E32" s="80">
        <f>Distribuição!N19</f>
        <v>2.8478916970644432</v>
      </c>
      <c r="F32" s="80">
        <f>Distribuição!O19</f>
        <v>2.821724019111754</v>
      </c>
      <c r="G32" s="80">
        <f>Distribuição!P19</f>
        <v>2.3480502525350313</v>
      </c>
      <c r="H32" s="81">
        <f>Distribuição!Q19</f>
        <v>2.442441559014639</v>
      </c>
      <c r="I32" s="302"/>
    </row>
  </sheetData>
  <sheetProtection/>
  <mergeCells count="31">
    <mergeCell ref="I23:I32"/>
    <mergeCell ref="I5:I13"/>
    <mergeCell ref="A1:I1"/>
    <mergeCell ref="A2:I2"/>
    <mergeCell ref="A4:I4"/>
    <mergeCell ref="A3:I3"/>
    <mergeCell ref="C14:I14"/>
    <mergeCell ref="C23:H23"/>
    <mergeCell ref="A32:B32"/>
    <mergeCell ref="A23:B24"/>
    <mergeCell ref="A25:B25"/>
    <mergeCell ref="A26:A27"/>
    <mergeCell ref="A28:B28"/>
    <mergeCell ref="A29:B29"/>
    <mergeCell ref="A30:B30"/>
    <mergeCell ref="A31:B31"/>
    <mergeCell ref="A14:B15"/>
    <mergeCell ref="A16:A17"/>
    <mergeCell ref="A18:B18"/>
    <mergeCell ref="A19:B19"/>
    <mergeCell ref="A20:B20"/>
    <mergeCell ref="A21:B21"/>
    <mergeCell ref="A22:B22"/>
    <mergeCell ref="C5:H5"/>
    <mergeCell ref="A12:B12"/>
    <mergeCell ref="A13:B13"/>
    <mergeCell ref="A5:B6"/>
    <mergeCell ref="A7:A8"/>
    <mergeCell ref="A9:B9"/>
    <mergeCell ref="A10:B10"/>
    <mergeCell ref="A11:B11"/>
  </mergeCells>
  <printOptions horizontalCentered="1"/>
  <pageMargins left="0" right="0" top="0.1968503937007874" bottom="0.1968503937007874" header="0.5118110236220472" footer="0.5118110236220472"/>
  <pageSetup horizontalDpi="300" verticalDpi="300" orientation="portrait" paperSize="9" scale="55" r:id="rId1"/>
</worksheet>
</file>

<file path=xl/worksheets/sheet7.xml><?xml version="1.0" encoding="utf-8"?>
<worksheet xmlns="http://schemas.openxmlformats.org/spreadsheetml/2006/main" xmlns:r="http://schemas.openxmlformats.org/officeDocument/2006/relationships">
  <dimension ref="A1:I28"/>
  <sheetViews>
    <sheetView showGridLines="0" zoomScale="70" zoomScaleNormal="70" zoomScalePageLayoutView="0" workbookViewId="0" topLeftCell="A1">
      <selection activeCell="A1" sqref="A1:I1"/>
    </sheetView>
  </sheetViews>
  <sheetFormatPr defaultColWidth="9.140625" defaultRowHeight="19.5" customHeight="1"/>
  <cols>
    <col min="1" max="1" width="58.7109375" style="10" customWidth="1"/>
    <col min="2" max="2" width="21.140625" style="10" customWidth="1"/>
    <col min="3" max="6" width="11.57421875" style="27" bestFit="1" customWidth="1"/>
    <col min="7" max="7" width="11.57421875" style="27" customWidth="1"/>
    <col min="8" max="8" width="12.8515625" style="27" customWidth="1"/>
    <col min="9" max="9" width="13.57421875" style="40" customWidth="1"/>
    <col min="10" max="16384" width="9.140625" style="40" customWidth="1"/>
  </cols>
  <sheetData>
    <row r="1" spans="1:9" s="1" customFormat="1" ht="30.75">
      <c r="A1" s="281" t="s">
        <v>139</v>
      </c>
      <c r="B1" s="282"/>
      <c r="C1" s="282"/>
      <c r="D1" s="282"/>
      <c r="E1" s="282"/>
      <c r="F1" s="282"/>
      <c r="G1" s="282"/>
      <c r="H1" s="282"/>
      <c r="I1" s="283"/>
    </row>
    <row r="2" spans="1:9" ht="27.75">
      <c r="A2" s="290" t="s">
        <v>140</v>
      </c>
      <c r="B2" s="256"/>
      <c r="C2" s="256"/>
      <c r="D2" s="256"/>
      <c r="E2" s="256"/>
      <c r="F2" s="256"/>
      <c r="G2" s="256"/>
      <c r="H2" s="256"/>
      <c r="I2" s="291"/>
    </row>
    <row r="3" spans="1:9" ht="27.75">
      <c r="A3" s="290" t="s">
        <v>142</v>
      </c>
      <c r="B3" s="256"/>
      <c r="C3" s="256"/>
      <c r="D3" s="256"/>
      <c r="E3" s="256"/>
      <c r="F3" s="256"/>
      <c r="G3" s="256"/>
      <c r="H3" s="256"/>
      <c r="I3" s="291"/>
    </row>
    <row r="4" spans="1:9" s="1" customFormat="1" ht="23.25">
      <c r="A4" s="293" t="s">
        <v>141</v>
      </c>
      <c r="B4" s="286"/>
      <c r="C4" s="286"/>
      <c r="D4" s="286"/>
      <c r="E4" s="286"/>
      <c r="F4" s="286"/>
      <c r="G4" s="286"/>
      <c r="H4" s="286"/>
      <c r="I4" s="294"/>
    </row>
    <row r="5" spans="1:9" ht="40.5" customHeight="1">
      <c r="A5" s="261" t="s">
        <v>50</v>
      </c>
      <c r="B5" s="262"/>
      <c r="C5" s="236" t="s">
        <v>47</v>
      </c>
      <c r="D5" s="236"/>
      <c r="E5" s="236"/>
      <c r="F5" s="236"/>
      <c r="G5" s="236"/>
      <c r="H5" s="237"/>
      <c r="I5" s="304"/>
    </row>
    <row r="6" spans="1:9" s="41" customFormat="1" ht="49.5" customHeight="1">
      <c r="A6" s="248"/>
      <c r="B6" s="249"/>
      <c r="C6" s="7">
        <v>2012</v>
      </c>
      <c r="D6" s="7">
        <v>2013</v>
      </c>
      <c r="E6" s="7">
        <v>2014</v>
      </c>
      <c r="F6" s="7">
        <v>2015</v>
      </c>
      <c r="G6" s="7">
        <v>2016</v>
      </c>
      <c r="H6" s="30">
        <v>2017</v>
      </c>
      <c r="I6" s="305"/>
    </row>
    <row r="7" spans="1:9" s="41" customFormat="1" ht="49.5" customHeight="1">
      <c r="A7" s="238" t="s">
        <v>53</v>
      </c>
      <c r="B7" s="196"/>
      <c r="C7" s="76">
        <f>Estimativas!F25</f>
        <v>10344.25</v>
      </c>
      <c r="D7" s="76">
        <f>Estimativas!G25</f>
        <v>10222</v>
      </c>
      <c r="E7" s="76">
        <f>Estimativas!H25</f>
        <v>9603</v>
      </c>
      <c r="F7" s="76">
        <f>Estimativas!I25</f>
        <v>9477.75</v>
      </c>
      <c r="G7" s="76">
        <f>Estimativas!J25</f>
        <v>9200</v>
      </c>
      <c r="H7" s="96">
        <f>Estimativas!K25</f>
        <v>8604.5</v>
      </c>
      <c r="I7" s="305"/>
    </row>
    <row r="8" spans="1:9" s="41" customFormat="1" ht="49.5" customHeight="1">
      <c r="A8" s="238" t="s">
        <v>23</v>
      </c>
      <c r="B8" s="196"/>
      <c r="C8" s="76">
        <f>Estimativas!F26</f>
        <v>13080.5</v>
      </c>
      <c r="D8" s="76">
        <f>Estimativas!G26</f>
        <v>12908.75</v>
      </c>
      <c r="E8" s="76">
        <f>Estimativas!H26</f>
        <v>13241.5</v>
      </c>
      <c r="F8" s="76">
        <f>Estimativas!I26</f>
        <v>12897</v>
      </c>
      <c r="G8" s="76">
        <f>Estimativas!J26</f>
        <v>11593</v>
      </c>
      <c r="H8" s="96">
        <f>Estimativas!K26</f>
        <v>11724</v>
      </c>
      <c r="I8" s="305"/>
    </row>
    <row r="9" spans="1:9" s="41" customFormat="1" ht="49.5" customHeight="1">
      <c r="A9" s="238" t="s">
        <v>24</v>
      </c>
      <c r="B9" s="196"/>
      <c r="C9" s="76">
        <f>Estimativas!F27</f>
        <v>7481</v>
      </c>
      <c r="D9" s="76">
        <f>Estimativas!G27</f>
        <v>7882.25</v>
      </c>
      <c r="E9" s="76">
        <f>Estimativas!H27</f>
        <v>7809.75</v>
      </c>
      <c r="F9" s="76">
        <f>Estimativas!I27</f>
        <v>7507</v>
      </c>
      <c r="G9" s="76">
        <f>Estimativas!J27</f>
        <v>7296.75</v>
      </c>
      <c r="H9" s="96">
        <f>Estimativas!K27</f>
        <v>6846</v>
      </c>
      <c r="I9" s="305"/>
    </row>
    <row r="10" spans="1:9" s="41" customFormat="1" ht="49.5" customHeight="1">
      <c r="A10" s="238" t="s">
        <v>25</v>
      </c>
      <c r="B10" s="196"/>
      <c r="C10" s="76">
        <f>Estimativas!F28</f>
        <v>16603.5</v>
      </c>
      <c r="D10" s="76">
        <f>Estimativas!G28</f>
        <v>17130</v>
      </c>
      <c r="E10" s="76">
        <f>Estimativas!H28</f>
        <v>17417</v>
      </c>
      <c r="F10" s="76">
        <f>Estimativas!I28</f>
        <v>17584.25</v>
      </c>
      <c r="G10" s="76">
        <f>Estimativas!J28</f>
        <v>17399.25</v>
      </c>
      <c r="H10" s="96">
        <f>Estimativas!K28</f>
        <v>17500</v>
      </c>
      <c r="I10" s="305"/>
    </row>
    <row r="11" spans="1:9" s="42" customFormat="1" ht="33.75" customHeight="1">
      <c r="A11" s="238" t="s">
        <v>26</v>
      </c>
      <c r="B11" s="196"/>
      <c r="C11" s="76">
        <f>Estimativas!F29</f>
        <v>4119.25</v>
      </c>
      <c r="D11" s="76">
        <f>Estimativas!G29</f>
        <v>4238.25</v>
      </c>
      <c r="E11" s="76">
        <f>Estimativas!H29</f>
        <v>4197.75</v>
      </c>
      <c r="F11" s="76">
        <f>Estimativas!I29</f>
        <v>4339.75</v>
      </c>
      <c r="G11" s="76">
        <f>Estimativas!J29</f>
        <v>4519</v>
      </c>
      <c r="H11" s="96">
        <f>Estimativas!K29</f>
        <v>4571.75</v>
      </c>
      <c r="I11" s="306"/>
    </row>
    <row r="12" spans="1:9" s="42" customFormat="1" ht="33.75" customHeight="1">
      <c r="A12" s="238" t="s">
        <v>27</v>
      </c>
      <c r="B12" s="196"/>
      <c r="C12" s="76">
        <f>Estimativas!F30</f>
        <v>3845.75</v>
      </c>
      <c r="D12" s="76">
        <f>Estimativas!G30</f>
        <v>4011.75</v>
      </c>
      <c r="E12" s="76">
        <f>Estimativas!H30</f>
        <v>4233</v>
      </c>
      <c r="F12" s="76">
        <f>Estimativas!I30</f>
        <v>4394.5</v>
      </c>
      <c r="G12" s="76">
        <f>Estimativas!J30</f>
        <v>4626.5</v>
      </c>
      <c r="H12" s="96">
        <f>Estimativas!K30</f>
        <v>5140.25</v>
      </c>
      <c r="I12" s="306"/>
    </row>
    <row r="13" spans="1:9" s="42" customFormat="1" ht="28.5" customHeight="1">
      <c r="A13" s="238" t="s">
        <v>28</v>
      </c>
      <c r="B13" s="196"/>
      <c r="C13" s="76">
        <f>Estimativas!F31</f>
        <v>9508.5</v>
      </c>
      <c r="D13" s="76">
        <f>Estimativas!G31</f>
        <v>9741.25</v>
      </c>
      <c r="E13" s="76">
        <f>Estimativas!H31</f>
        <v>10322.25</v>
      </c>
      <c r="F13" s="76">
        <f>Estimativas!I31</f>
        <v>10308.5</v>
      </c>
      <c r="G13" s="76">
        <f>Estimativas!J31</f>
        <v>9674.25</v>
      </c>
      <c r="H13" s="96">
        <f>Estimativas!K31</f>
        <v>9992</v>
      </c>
      <c r="I13" s="306"/>
    </row>
    <row r="14" spans="1:9" s="42" customFormat="1" ht="28.5" customHeight="1">
      <c r="A14" s="238" t="s">
        <v>29</v>
      </c>
      <c r="B14" s="196"/>
      <c r="C14" s="76">
        <f>Estimativas!F32</f>
        <v>14514.25</v>
      </c>
      <c r="D14" s="76">
        <f>Estimativas!G32</f>
        <v>14607.75</v>
      </c>
      <c r="E14" s="76">
        <f>Estimativas!H32</f>
        <v>15110</v>
      </c>
      <c r="F14" s="76">
        <f>Estimativas!I32</f>
        <v>15346</v>
      </c>
      <c r="G14" s="76">
        <f>Estimativas!J32</f>
        <v>15605.25</v>
      </c>
      <c r="H14" s="96">
        <f>Estimativas!K32</f>
        <v>15555.25</v>
      </c>
      <c r="I14" s="306"/>
    </row>
    <row r="15" spans="1:9" s="42" customFormat="1" ht="28.5" customHeight="1">
      <c r="A15" s="238" t="s">
        <v>30</v>
      </c>
      <c r="B15" s="196"/>
      <c r="C15" s="76">
        <f>Estimativas!F33</f>
        <v>3833</v>
      </c>
      <c r="D15" s="76">
        <f>Estimativas!G33</f>
        <v>4025.5</v>
      </c>
      <c r="E15" s="76">
        <f>Estimativas!H33</f>
        <v>4184</v>
      </c>
      <c r="F15" s="76">
        <f>Estimativas!I33</f>
        <v>4166.25</v>
      </c>
      <c r="G15" s="76">
        <f>Estimativas!J33</f>
        <v>4228</v>
      </c>
      <c r="H15" s="96">
        <f>Estimativas!K33</f>
        <v>4476.75</v>
      </c>
      <c r="I15" s="306"/>
    </row>
    <row r="16" spans="1:9" s="42" customFormat="1" ht="28.5" customHeight="1" thickBot="1">
      <c r="A16" s="259" t="s">
        <v>31</v>
      </c>
      <c r="B16" s="260"/>
      <c r="C16" s="99">
        <f>Estimativas!F34</f>
        <v>6135.5</v>
      </c>
      <c r="D16" s="99">
        <f>Estimativas!G34</f>
        <v>5985.5</v>
      </c>
      <c r="E16" s="99">
        <f>Estimativas!H34</f>
        <v>5975.75</v>
      </c>
      <c r="F16" s="99">
        <f>Estimativas!I34</f>
        <v>6110.25</v>
      </c>
      <c r="G16" s="99">
        <f>Estimativas!J34</f>
        <v>6236.25</v>
      </c>
      <c r="H16" s="100">
        <f>Estimativas!K34</f>
        <v>6216.5</v>
      </c>
      <c r="I16" s="306"/>
    </row>
    <row r="17" spans="1:9" ht="55.5" customHeight="1">
      <c r="A17" s="246" t="s">
        <v>50</v>
      </c>
      <c r="B17" s="247"/>
      <c r="C17" s="182" t="s">
        <v>67</v>
      </c>
      <c r="D17" s="233"/>
      <c r="E17" s="233"/>
      <c r="F17" s="233"/>
      <c r="G17" s="233"/>
      <c r="H17" s="233"/>
      <c r="I17" s="234"/>
    </row>
    <row r="18" spans="1:9" ht="55.5" customHeight="1">
      <c r="A18" s="248"/>
      <c r="B18" s="249"/>
      <c r="C18" s="39" t="s">
        <v>0</v>
      </c>
      <c r="D18" s="39" t="s">
        <v>1</v>
      </c>
      <c r="E18" s="39" t="s">
        <v>2</v>
      </c>
      <c r="F18" s="39" t="s">
        <v>3</v>
      </c>
      <c r="G18" s="39" t="s">
        <v>123</v>
      </c>
      <c r="H18" s="85" t="s">
        <v>126</v>
      </c>
      <c r="I18" s="86" t="s">
        <v>125</v>
      </c>
    </row>
    <row r="19" spans="1:9" s="41" customFormat="1" ht="48.75" customHeight="1">
      <c r="A19" s="238" t="s">
        <v>53</v>
      </c>
      <c r="B19" s="196"/>
      <c r="C19" s="14">
        <f>Estimativas!L25</f>
        <v>-1.1818159847258092</v>
      </c>
      <c r="D19" s="14">
        <f>Estimativas!M25</f>
        <v>-6.055566425357073</v>
      </c>
      <c r="E19" s="14">
        <f>Estimativas!N25</f>
        <v>-1.3042799125273397</v>
      </c>
      <c r="F19" s="14">
        <f>Estimativas!O25</f>
        <v>-9.213684682545964</v>
      </c>
      <c r="G19" s="14">
        <f>Estimativas!P25</f>
        <v>-6.472826086956518</v>
      </c>
      <c r="H19" s="14">
        <f>Estimativas!Q25</f>
        <v>-10.397792356555247</v>
      </c>
      <c r="I19" s="21">
        <f>Estimativas!R25</f>
        <v>-16.818522367498858</v>
      </c>
    </row>
    <row r="20" spans="1:9" s="41" customFormat="1" ht="48.75" customHeight="1">
      <c r="A20" s="238" t="s">
        <v>23</v>
      </c>
      <c r="B20" s="196"/>
      <c r="C20" s="14">
        <f>Estimativas!L26</f>
        <v>-1.3130232024769706</v>
      </c>
      <c r="D20" s="14">
        <f>Estimativas!M26</f>
        <v>2.577708918369326</v>
      </c>
      <c r="E20" s="14">
        <f>Estimativas!N26</f>
        <v>-2.601668995204476</v>
      </c>
      <c r="F20" s="14">
        <f>Estimativas!O26</f>
        <v>-9.095138404280068</v>
      </c>
      <c r="G20" s="14">
        <f>Estimativas!P26</f>
        <v>1.1299922366945658</v>
      </c>
      <c r="H20" s="14">
        <f>Estimativas!Q26</f>
        <v>-11.460182003549447</v>
      </c>
      <c r="I20" s="21">
        <f>Estimativas!R26</f>
        <v>-10.370398685065553</v>
      </c>
    </row>
    <row r="21" spans="1:9" s="41" customFormat="1" ht="48.75" customHeight="1">
      <c r="A21" s="238" t="s">
        <v>24</v>
      </c>
      <c r="B21" s="196"/>
      <c r="C21" s="14">
        <f>Estimativas!L27</f>
        <v>5.3635877556476474</v>
      </c>
      <c r="D21" s="14">
        <f>Estimativas!M27</f>
        <v>-0.9197881315614165</v>
      </c>
      <c r="E21" s="14">
        <f>Estimativas!N27</f>
        <v>-3.8765645507218505</v>
      </c>
      <c r="F21" s="14">
        <f>Estimativas!O27</f>
        <v>-8.805115225789262</v>
      </c>
      <c r="G21" s="14">
        <f>Estimativas!P27</f>
        <v>-6.177407750025699</v>
      </c>
      <c r="H21" s="14">
        <f>Estimativas!Q27</f>
        <v>-12.340343801017962</v>
      </c>
      <c r="I21" s="21">
        <f>Estimativas!R27</f>
        <v>-8.488170030744557</v>
      </c>
    </row>
    <row r="22" spans="1:9" s="41" customFormat="1" ht="48.75" customHeight="1">
      <c r="A22" s="238" t="s">
        <v>25</v>
      </c>
      <c r="B22" s="196"/>
      <c r="C22" s="14">
        <f>Estimativas!L28</f>
        <v>3.1710181588219255</v>
      </c>
      <c r="D22" s="14">
        <f>Estimativas!M28</f>
        <v>1.6754232340922437</v>
      </c>
      <c r="E22" s="14">
        <f>Estimativas!N28</f>
        <v>0.9602687029913293</v>
      </c>
      <c r="F22" s="14">
        <f>Estimativas!O28</f>
        <v>-0.4791219415101633</v>
      </c>
      <c r="G22" s="14">
        <f>Estimativas!P28</f>
        <v>0.5790479474689914</v>
      </c>
      <c r="H22" s="14">
        <f>Estimativas!Q28</f>
        <v>0.4765459034276942</v>
      </c>
      <c r="I22" s="21">
        <f>Estimativas!R28</f>
        <v>5.399463968440399</v>
      </c>
    </row>
    <row r="23" spans="1:9" s="42" customFormat="1" ht="48.75" customHeight="1">
      <c r="A23" s="238" t="s">
        <v>26</v>
      </c>
      <c r="B23" s="196"/>
      <c r="C23" s="14">
        <f>Estimativas!L29</f>
        <v>2.88887540207563</v>
      </c>
      <c r="D23" s="14">
        <f>Estimativas!M29</f>
        <v>-0.9555830826402434</v>
      </c>
      <c r="E23" s="14">
        <f>Estimativas!N29</f>
        <v>3.382764576261099</v>
      </c>
      <c r="F23" s="14">
        <f>Estimativas!O29</f>
        <v>5.345930065095916</v>
      </c>
      <c r="G23" s="14">
        <f>Estimativas!P29</f>
        <v>1.1672936490374042</v>
      </c>
      <c r="H23" s="14">
        <f>Estimativas!Q29</f>
        <v>8.909534869870761</v>
      </c>
      <c r="I23" s="21">
        <f>Estimativas!R29</f>
        <v>10.98500940705225</v>
      </c>
    </row>
    <row r="24" spans="1:9" s="42" customFormat="1" ht="48.75" customHeight="1">
      <c r="A24" s="238" t="s">
        <v>27</v>
      </c>
      <c r="B24" s="196"/>
      <c r="C24" s="14">
        <f>Estimativas!L30</f>
        <v>4.31645322758889</v>
      </c>
      <c r="D24" s="14">
        <f>Estimativas!M30</f>
        <v>5.515049541970463</v>
      </c>
      <c r="E24" s="14">
        <f>Estimativas!N30</f>
        <v>3.81526104417671</v>
      </c>
      <c r="F24" s="14">
        <f>Estimativas!O30</f>
        <v>16.97007623165321</v>
      </c>
      <c r="G24" s="14">
        <f>Estimativas!P30</f>
        <v>11.104506646493029</v>
      </c>
      <c r="H24" s="14">
        <f>Estimativas!Q30</f>
        <v>21.432789983463273</v>
      </c>
      <c r="I24" s="21">
        <f>Estimativas!R30</f>
        <v>33.660534356107384</v>
      </c>
    </row>
    <row r="25" spans="1:9" s="42" customFormat="1" ht="48.75" customHeight="1">
      <c r="A25" s="238" t="s">
        <v>28</v>
      </c>
      <c r="B25" s="196"/>
      <c r="C25" s="14">
        <f>Estimativas!L31</f>
        <v>2.4478098543408544</v>
      </c>
      <c r="D25" s="14">
        <f>Estimativas!M31</f>
        <v>5.964326960092392</v>
      </c>
      <c r="E25" s="14">
        <f>Estimativas!N31</f>
        <v>-0.13320739179927266</v>
      </c>
      <c r="F25" s="14">
        <f>Estimativas!O31</f>
        <v>-3.070281806276376</v>
      </c>
      <c r="G25" s="14">
        <f>Estimativas!P31</f>
        <v>3.28449233790733</v>
      </c>
      <c r="H25" s="14">
        <f>Estimativas!Q31</f>
        <v>-3.1993993557606126</v>
      </c>
      <c r="I25" s="21">
        <f>Estimativas!R31</f>
        <v>5.084924015354675</v>
      </c>
    </row>
    <row r="26" spans="1:9" s="42" customFormat="1" ht="48.75" customHeight="1">
      <c r="A26" s="238" t="s">
        <v>29</v>
      </c>
      <c r="B26" s="196"/>
      <c r="C26" s="14">
        <f>Estimativas!L32</f>
        <v>0.6441944985100756</v>
      </c>
      <c r="D26" s="14">
        <f>Estimativas!M32</f>
        <v>3.4382433981961613</v>
      </c>
      <c r="E26" s="14">
        <f>Estimativas!N32</f>
        <v>1.5618795499669158</v>
      </c>
      <c r="F26" s="14">
        <f>Estimativas!O32</f>
        <v>1.3635475042356404</v>
      </c>
      <c r="G26" s="14">
        <f>Estimativas!P32</f>
        <v>-0.3204049919097729</v>
      </c>
      <c r="H26" s="14">
        <f>Estimativas!Q32</f>
        <v>2.9467240238252757</v>
      </c>
      <c r="I26" s="21">
        <f>Estimativas!R32</f>
        <v>7.172261742770036</v>
      </c>
    </row>
    <row r="27" spans="1:9" s="42" customFormat="1" ht="48.75" customHeight="1">
      <c r="A27" s="238" t="s">
        <v>30</v>
      </c>
      <c r="B27" s="196"/>
      <c r="C27" s="14">
        <f>Estimativas!L33</f>
        <v>5.022175841377519</v>
      </c>
      <c r="D27" s="14">
        <f>Estimativas!M33</f>
        <v>3.937399080859527</v>
      </c>
      <c r="E27" s="14">
        <f>Estimativas!N33</f>
        <v>-0.42423518164436125</v>
      </c>
      <c r="F27" s="14">
        <f>Estimativas!O33</f>
        <v>7.452745274527461</v>
      </c>
      <c r="G27" s="14">
        <f>Estimativas!P33</f>
        <v>5.883396404919594</v>
      </c>
      <c r="H27" s="14">
        <f>Estimativas!Q33</f>
        <v>6.99689292543022</v>
      </c>
      <c r="I27" s="21">
        <f>Estimativas!R33</f>
        <v>16.794938690320894</v>
      </c>
    </row>
    <row r="28" spans="1:9" s="42" customFormat="1" ht="48.75" customHeight="1" thickBot="1">
      <c r="A28" s="239" t="s">
        <v>31</v>
      </c>
      <c r="B28" s="202"/>
      <c r="C28" s="19">
        <f>Estimativas!L34</f>
        <v>-2.4447885257925184</v>
      </c>
      <c r="D28" s="19">
        <f>Estimativas!M34</f>
        <v>-0.16289365967755431</v>
      </c>
      <c r="E28" s="19">
        <f>Estimativas!N34</f>
        <v>2.250763502489228</v>
      </c>
      <c r="F28" s="19">
        <f>Estimativas!O34</f>
        <v>1.7388813878319143</v>
      </c>
      <c r="G28" s="19">
        <f>Estimativas!P34</f>
        <v>-0.3166967328121828</v>
      </c>
      <c r="H28" s="19">
        <f>Estimativas!Q34</f>
        <v>4.028782997950042</v>
      </c>
      <c r="I28" s="22">
        <f>Estimativas!R34</f>
        <v>1.3201858039279646</v>
      </c>
    </row>
  </sheetData>
  <sheetProtection/>
  <mergeCells count="28">
    <mergeCell ref="A1:I1"/>
    <mergeCell ref="A2:I2"/>
    <mergeCell ref="A4:I4"/>
    <mergeCell ref="A3:I3"/>
    <mergeCell ref="A27:B27"/>
    <mergeCell ref="A28:B28"/>
    <mergeCell ref="A5:B6"/>
    <mergeCell ref="C5:H5"/>
    <mergeCell ref="A13:B13"/>
    <mergeCell ref="A14:B14"/>
    <mergeCell ref="A15:B15"/>
    <mergeCell ref="A7:B7"/>
    <mergeCell ref="A8:B8"/>
    <mergeCell ref="C17:I17"/>
    <mergeCell ref="A23:B23"/>
    <mergeCell ref="A24:B24"/>
    <mergeCell ref="A25:B25"/>
    <mergeCell ref="A26:B26"/>
    <mergeCell ref="A17:B18"/>
    <mergeCell ref="A19:B19"/>
    <mergeCell ref="A20:B20"/>
    <mergeCell ref="A21:B21"/>
    <mergeCell ref="A22:B22"/>
    <mergeCell ref="A9:B9"/>
    <mergeCell ref="A10:B10"/>
    <mergeCell ref="A11:B11"/>
    <mergeCell ref="A12:B12"/>
    <mergeCell ref="A16:B16"/>
  </mergeCells>
  <printOptions horizontalCentered="1"/>
  <pageMargins left="0" right="0" top="0.1968503937007874" bottom="0.1968503937007874" header="0.5118110236220472" footer="0.5118110236220472"/>
  <pageSetup horizontalDpi="300" verticalDpi="300" orientation="portrait" paperSize="9" scale="55" r:id="rId1"/>
</worksheet>
</file>

<file path=xl/worksheets/sheet8.xml><?xml version="1.0" encoding="utf-8"?>
<worksheet xmlns="http://schemas.openxmlformats.org/spreadsheetml/2006/main" xmlns:r="http://schemas.openxmlformats.org/officeDocument/2006/relationships">
  <dimension ref="A1:I17"/>
  <sheetViews>
    <sheetView showGridLines="0" zoomScale="70" zoomScaleNormal="70" zoomScalePageLayoutView="0" workbookViewId="0" topLeftCell="A1">
      <selection activeCell="A1" sqref="A1:H17"/>
    </sheetView>
  </sheetViews>
  <sheetFormatPr defaultColWidth="9.140625" defaultRowHeight="19.5" customHeight="1"/>
  <cols>
    <col min="1" max="1" width="58.7109375" style="10" customWidth="1"/>
    <col min="2" max="2" width="21.140625" style="10" customWidth="1"/>
    <col min="3" max="6" width="11.57421875" style="27" bestFit="1" customWidth="1"/>
    <col min="7" max="7" width="11.57421875" style="27" customWidth="1"/>
    <col min="8" max="8" width="12.8515625" style="27" customWidth="1"/>
    <col min="9" max="9" width="13.57421875" style="40" customWidth="1"/>
    <col min="10" max="16384" width="9.140625" style="40" customWidth="1"/>
  </cols>
  <sheetData>
    <row r="1" spans="1:9" s="1" customFormat="1" ht="30.75" customHeight="1">
      <c r="A1" s="281" t="s">
        <v>139</v>
      </c>
      <c r="B1" s="282"/>
      <c r="C1" s="282"/>
      <c r="D1" s="282"/>
      <c r="E1" s="282"/>
      <c r="F1" s="282"/>
      <c r="G1" s="282"/>
      <c r="H1" s="283"/>
      <c r="I1" s="308"/>
    </row>
    <row r="2" spans="1:9" ht="27.75" customHeight="1">
      <c r="A2" s="290" t="s">
        <v>140</v>
      </c>
      <c r="B2" s="256"/>
      <c r="C2" s="256"/>
      <c r="D2" s="256"/>
      <c r="E2" s="256"/>
      <c r="F2" s="256"/>
      <c r="G2" s="256"/>
      <c r="H2" s="291"/>
      <c r="I2" s="309"/>
    </row>
    <row r="3" spans="1:9" ht="27.75" customHeight="1">
      <c r="A3" s="290" t="s">
        <v>149</v>
      </c>
      <c r="B3" s="256"/>
      <c r="C3" s="256"/>
      <c r="D3" s="256"/>
      <c r="E3" s="256"/>
      <c r="F3" s="256"/>
      <c r="G3" s="256"/>
      <c r="H3" s="291"/>
      <c r="I3" s="309"/>
    </row>
    <row r="4" spans="1:9" s="1" customFormat="1" ht="24" customHeight="1" thickBot="1">
      <c r="A4" s="312" t="s">
        <v>141</v>
      </c>
      <c r="B4" s="313"/>
      <c r="C4" s="313"/>
      <c r="D4" s="313"/>
      <c r="E4" s="313"/>
      <c r="F4" s="313"/>
      <c r="G4" s="313"/>
      <c r="H4" s="314"/>
      <c r="I4" s="311"/>
    </row>
    <row r="5" spans="1:9" ht="44.25" customHeight="1">
      <c r="A5" s="246" t="s">
        <v>50</v>
      </c>
      <c r="B5" s="247"/>
      <c r="C5" s="181" t="s">
        <v>65</v>
      </c>
      <c r="D5" s="181"/>
      <c r="E5" s="181"/>
      <c r="F5" s="181"/>
      <c r="G5" s="181"/>
      <c r="H5" s="183"/>
      <c r="I5" s="304"/>
    </row>
    <row r="6" spans="1:9" ht="44.25" customHeight="1">
      <c r="A6" s="248"/>
      <c r="B6" s="249"/>
      <c r="C6" s="7">
        <v>2012</v>
      </c>
      <c r="D6" s="7">
        <v>2013</v>
      </c>
      <c r="E6" s="7">
        <v>2014</v>
      </c>
      <c r="F6" s="7">
        <v>2015</v>
      </c>
      <c r="G6" s="7">
        <v>2016</v>
      </c>
      <c r="H6" s="30">
        <v>2017</v>
      </c>
      <c r="I6" s="304"/>
    </row>
    <row r="7" spans="1:9" ht="48.75" customHeight="1">
      <c r="A7" s="238" t="s">
        <v>58</v>
      </c>
      <c r="B7" s="195"/>
      <c r="C7" s="25">
        <f>Distribuição!L20</f>
        <v>100</v>
      </c>
      <c r="D7" s="25">
        <f>Distribuição!M20</f>
        <v>100</v>
      </c>
      <c r="E7" s="25">
        <f>Distribuição!N20</f>
        <v>100</v>
      </c>
      <c r="F7" s="25">
        <f>Distribuição!O20</f>
        <v>100</v>
      </c>
      <c r="G7" s="25">
        <f>Distribuição!P20</f>
        <v>100</v>
      </c>
      <c r="H7" s="32">
        <f>Distribuição!Q20</f>
        <v>100</v>
      </c>
      <c r="I7" s="304"/>
    </row>
    <row r="8" spans="1:9" s="41" customFormat="1" ht="48.75" customHeight="1">
      <c r="A8" s="238" t="s">
        <v>53</v>
      </c>
      <c r="B8" s="196"/>
      <c r="C8" s="87">
        <f>Distribuição!L21</f>
        <v>11.55827322856201</v>
      </c>
      <c r="D8" s="87">
        <f>Distribuição!M21</f>
        <v>11.262174430390903</v>
      </c>
      <c r="E8" s="87">
        <f>Distribuição!N21</f>
        <v>10.425351745700887</v>
      </c>
      <c r="F8" s="87">
        <f>Distribuição!O21</f>
        <v>10.28599800851401</v>
      </c>
      <c r="G8" s="87">
        <f>Distribuição!P21</f>
        <v>10.178849015583596</v>
      </c>
      <c r="H8" s="101">
        <f>Distribuição!Q21</f>
        <v>9.492316348031373</v>
      </c>
      <c r="I8" s="305"/>
    </row>
    <row r="9" spans="1:9" s="41" customFormat="1" ht="48.75" customHeight="1">
      <c r="A9" s="238" t="s">
        <v>23</v>
      </c>
      <c r="B9" s="196"/>
      <c r="C9" s="87">
        <f>Distribuição!L22</f>
        <v>14.615655360824167</v>
      </c>
      <c r="D9" s="87">
        <f>Distribuição!M22</f>
        <v>14.222323828830813</v>
      </c>
      <c r="E9" s="87">
        <f>Distribuição!N22</f>
        <v>14.37543425395171</v>
      </c>
      <c r="F9" s="87">
        <f>Distribuição!O22</f>
        <v>13.996836413263189</v>
      </c>
      <c r="G9" s="87">
        <f>Distribuição!P22</f>
        <v>12.82645615626746</v>
      </c>
      <c r="H9" s="101">
        <f>Distribuição!Q22</f>
        <v>12.9336878219908</v>
      </c>
      <c r="I9" s="305"/>
    </row>
    <row r="10" spans="1:9" s="41" customFormat="1" ht="48.75" customHeight="1">
      <c r="A10" s="238" t="s">
        <v>24</v>
      </c>
      <c r="B10" s="196"/>
      <c r="C10" s="87">
        <f>Distribuição!L23</f>
        <v>8.358986105601895</v>
      </c>
      <c r="D10" s="87">
        <f>Distribuição!M23</f>
        <v>8.684335198977568</v>
      </c>
      <c r="E10" s="87">
        <f>Distribuição!N23</f>
        <v>8.478536998436685</v>
      </c>
      <c r="F10" s="87">
        <f>Distribuição!O23</f>
        <v>8.147185465950745</v>
      </c>
      <c r="G10" s="87">
        <f>Distribuição!P23</f>
        <v>8.07309962548474</v>
      </c>
      <c r="H10" s="101">
        <f>Distribuição!Q23</f>
        <v>7.552373492779683</v>
      </c>
      <c r="I10" s="305"/>
    </row>
    <row r="11" spans="1:9" s="41" customFormat="1" ht="48.75" customHeight="1">
      <c r="A11" s="238" t="s">
        <v>25</v>
      </c>
      <c r="B11" s="196"/>
      <c r="C11" s="87">
        <f>Distribuição!L24</f>
        <v>18.552122150028215</v>
      </c>
      <c r="D11" s="87">
        <f>Distribuição!M24</f>
        <v>18.87312150191706</v>
      </c>
      <c r="E11" s="87">
        <f>Distribuição!N24</f>
        <v>18.9085026923745</v>
      </c>
      <c r="F11" s="87">
        <f>Distribuição!O24</f>
        <v>19.083807916563792</v>
      </c>
      <c r="G11" s="87">
        <f>Distribuição!P24</f>
        <v>19.250471601564445</v>
      </c>
      <c r="H11" s="101">
        <f>Distribuição!Q24</f>
        <v>19.305658212627</v>
      </c>
      <c r="I11" s="305"/>
    </row>
    <row r="12" spans="1:9" s="42" customFormat="1" ht="48.75" customHeight="1">
      <c r="A12" s="238" t="s">
        <v>26</v>
      </c>
      <c r="B12" s="196"/>
      <c r="C12" s="87">
        <f>Distribuição!L25</f>
        <v>4.602693960098998</v>
      </c>
      <c r="D12" s="87">
        <f>Distribuição!M25</f>
        <v>4.669527565995328</v>
      </c>
      <c r="E12" s="87">
        <f>Distribuição!N25</f>
        <v>4.557223814486712</v>
      </c>
      <c r="F12" s="87">
        <f>Distribuição!O25</f>
        <v>4.709837235361628</v>
      </c>
      <c r="G12" s="87">
        <f>Distribuição!P25</f>
        <v>4.999806380589378</v>
      </c>
      <c r="H12" s="101">
        <f>Distribuição!Q25</f>
        <v>5.043465310490143</v>
      </c>
      <c r="I12" s="306"/>
    </row>
    <row r="13" spans="1:9" s="42" customFormat="1" ht="48.75" customHeight="1">
      <c r="A13" s="238" t="s">
        <v>27</v>
      </c>
      <c r="B13" s="196"/>
      <c r="C13" s="87">
        <f>Distribuição!L26</f>
        <v>4.297095417139218</v>
      </c>
      <c r="D13" s="87">
        <f>Distribuição!M26</f>
        <v>4.41997928694196</v>
      </c>
      <c r="E13" s="87">
        <f>Distribuição!N26</f>
        <v>4.59549244398124</v>
      </c>
      <c r="F13" s="87">
        <f>Distribuição!O26</f>
        <v>4.7692562315333085</v>
      </c>
      <c r="G13" s="87">
        <f>Distribuição!P26</f>
        <v>5.118744018543207</v>
      </c>
      <c r="H13" s="101">
        <f>Distribuição!Q26</f>
        <v>5.670623407283197</v>
      </c>
      <c r="I13" s="306"/>
    </row>
    <row r="14" spans="1:9" s="42" customFormat="1" ht="48.75" customHeight="1">
      <c r="A14" s="238" t="s">
        <v>28</v>
      </c>
      <c r="B14" s="196"/>
      <c r="C14" s="87">
        <f>Distribuição!L27</f>
        <v>10.6244378271776</v>
      </c>
      <c r="D14" s="87">
        <f>Distribuição!M27</f>
        <v>10.732504076506103</v>
      </c>
      <c r="E14" s="87">
        <f>Distribuição!N27</f>
        <v>11.206194632621157</v>
      </c>
      <c r="F14" s="87">
        <f>Distribuição!O27</f>
        <v>11.18759309654366</v>
      </c>
      <c r="G14" s="87">
        <f>Distribuição!P27</f>
        <v>10.70355761837061</v>
      </c>
      <c r="H14" s="101">
        <f>Distribuição!Q27</f>
        <v>11.022979249175373</v>
      </c>
      <c r="I14" s="306"/>
    </row>
    <row r="15" spans="1:9" s="42" customFormat="1" ht="48.75" customHeight="1">
      <c r="A15" s="238" t="s">
        <v>29</v>
      </c>
      <c r="B15" s="196"/>
      <c r="C15" s="87">
        <f>Distribuição!L28</f>
        <v>16.21767331683362</v>
      </c>
      <c r="D15" s="87">
        <f>Distribuição!M28</f>
        <v>16.094211361332686</v>
      </c>
      <c r="E15" s="87">
        <f>Distribuição!N28</f>
        <v>16.403943025881535</v>
      </c>
      <c r="F15" s="87">
        <f>Distribuição!O28</f>
        <v>16.65468338357268</v>
      </c>
      <c r="G15" s="87">
        <f>Distribuição!P28</f>
        <v>17.265596043525644</v>
      </c>
      <c r="H15" s="101">
        <f>Distribuição!Q28</f>
        <v>17.160247994969495</v>
      </c>
      <c r="I15" s="306"/>
    </row>
    <row r="16" spans="1:9" s="42" customFormat="1" ht="48.75" customHeight="1">
      <c r="A16" s="238" t="s">
        <v>30</v>
      </c>
      <c r="B16" s="196"/>
      <c r="C16" s="87">
        <f>Distribuição!L29</f>
        <v>4.282849049962848</v>
      </c>
      <c r="D16" s="87">
        <f>Distribuição!M29</f>
        <v>4.435128465030188</v>
      </c>
      <c r="E16" s="87">
        <f>Distribuição!N29</f>
        <v>4.542296334896648</v>
      </c>
      <c r="F16" s="87">
        <f>Distribuição!O29</f>
        <v>4.521541421009363</v>
      </c>
      <c r="G16" s="87">
        <f>Distribuição!P29</f>
        <v>4.6778449606399395</v>
      </c>
      <c r="H16" s="101">
        <f>Distribuição!Q29</f>
        <v>4.938663165907311</v>
      </c>
      <c r="I16" s="306"/>
    </row>
    <row r="17" spans="1:9" s="42" customFormat="1" ht="48.75" customHeight="1" thickBot="1">
      <c r="A17" s="239" t="s">
        <v>31</v>
      </c>
      <c r="B17" s="202"/>
      <c r="C17" s="102">
        <f>Distribuição!L30</f>
        <v>6.855575357695552</v>
      </c>
      <c r="D17" s="102">
        <f>Distribuição!M30</f>
        <v>6.594574941606804</v>
      </c>
      <c r="E17" s="102">
        <f>Distribuição!N30</f>
        <v>6.4874826298419315</v>
      </c>
      <c r="F17" s="102">
        <f>Distribuição!O30</f>
        <v>6.631322764529844</v>
      </c>
      <c r="G17" s="102">
        <f>Distribuição!P30</f>
        <v>6.899765997112304</v>
      </c>
      <c r="H17" s="103">
        <f>Distribuição!Q30</f>
        <v>6.857921387359759</v>
      </c>
      <c r="I17" s="307"/>
    </row>
  </sheetData>
  <sheetProtection/>
  <mergeCells count="17">
    <mergeCell ref="A13:B13"/>
    <mergeCell ref="A14:B14"/>
    <mergeCell ref="A15:B15"/>
    <mergeCell ref="A16:B16"/>
    <mergeCell ref="A17:B17"/>
    <mergeCell ref="A1:H1"/>
    <mergeCell ref="A2:H2"/>
    <mergeCell ref="A3:H3"/>
    <mergeCell ref="A4:H4"/>
    <mergeCell ref="A7:B7"/>
    <mergeCell ref="A8:B8"/>
    <mergeCell ref="A9:B9"/>
    <mergeCell ref="A10:B10"/>
    <mergeCell ref="A11:B11"/>
    <mergeCell ref="A12:B12"/>
    <mergeCell ref="A5:B6"/>
    <mergeCell ref="C5:H5"/>
  </mergeCells>
  <printOptions horizontalCentered="1"/>
  <pageMargins left="0" right="0" top="0.1968503937007874" bottom="0.1968503937007874" header="0.5118110236220472" footer="0.5118110236220472"/>
  <pageSetup horizontalDpi="300" verticalDpi="300" orientation="portrait" paperSize="9" scale="55" r:id="rId1"/>
</worksheet>
</file>

<file path=xl/worksheets/sheet9.xml><?xml version="1.0" encoding="utf-8"?>
<worksheet xmlns="http://schemas.openxmlformats.org/spreadsheetml/2006/main" xmlns:r="http://schemas.openxmlformats.org/officeDocument/2006/relationships">
  <dimension ref="A1:I30"/>
  <sheetViews>
    <sheetView showGridLines="0" zoomScale="64" zoomScaleNormal="64" zoomScalePageLayoutView="0" workbookViewId="0" topLeftCell="A1">
      <selection activeCell="M9" sqref="M9"/>
    </sheetView>
  </sheetViews>
  <sheetFormatPr defaultColWidth="9.140625" defaultRowHeight="19.5" customHeight="1"/>
  <cols>
    <col min="1" max="1" width="58.7109375" style="10" customWidth="1"/>
    <col min="2" max="2" width="21.140625" style="10" customWidth="1"/>
    <col min="3" max="8" width="13.8515625" style="27" customWidth="1"/>
    <col min="9" max="9" width="15.00390625" style="40" customWidth="1"/>
    <col min="10" max="16384" width="9.140625" style="40" customWidth="1"/>
  </cols>
  <sheetData>
    <row r="1" spans="1:9" s="1" customFormat="1" ht="30.75">
      <c r="A1" s="281" t="s">
        <v>139</v>
      </c>
      <c r="B1" s="282"/>
      <c r="C1" s="282"/>
      <c r="D1" s="282"/>
      <c r="E1" s="282"/>
      <c r="F1" s="282"/>
      <c r="G1" s="282"/>
      <c r="H1" s="283"/>
      <c r="I1" s="308"/>
    </row>
    <row r="2" spans="1:9" ht="27.75">
      <c r="A2" s="290" t="s">
        <v>140</v>
      </c>
      <c r="B2" s="256"/>
      <c r="C2" s="256"/>
      <c r="D2" s="256"/>
      <c r="E2" s="256"/>
      <c r="F2" s="256"/>
      <c r="G2" s="256"/>
      <c r="H2" s="291"/>
      <c r="I2" s="309"/>
    </row>
    <row r="3" spans="1:9" ht="27.75">
      <c r="A3" s="290" t="s">
        <v>145</v>
      </c>
      <c r="B3" s="256"/>
      <c r="C3" s="256"/>
      <c r="D3" s="256"/>
      <c r="E3" s="256"/>
      <c r="F3" s="256"/>
      <c r="G3" s="256"/>
      <c r="H3" s="291"/>
      <c r="I3" s="309"/>
    </row>
    <row r="4" spans="1:9" s="1" customFormat="1" ht="23.25">
      <c r="A4" s="310" t="s">
        <v>141</v>
      </c>
      <c r="B4" s="287"/>
      <c r="C4" s="287"/>
      <c r="D4" s="287"/>
      <c r="E4" s="287"/>
      <c r="F4" s="287"/>
      <c r="G4" s="287"/>
      <c r="H4" s="315"/>
      <c r="I4" s="311"/>
    </row>
    <row r="5" spans="1:9" ht="40.5" customHeight="1">
      <c r="A5" s="261" t="s">
        <v>50</v>
      </c>
      <c r="B5" s="262"/>
      <c r="C5" s="236" t="s">
        <v>47</v>
      </c>
      <c r="D5" s="236"/>
      <c r="E5" s="236"/>
      <c r="F5" s="236"/>
      <c r="G5" s="236"/>
      <c r="H5" s="237"/>
      <c r="I5" s="304"/>
    </row>
    <row r="6" spans="1:9" s="41" customFormat="1" ht="49.5" customHeight="1">
      <c r="A6" s="248"/>
      <c r="B6" s="249"/>
      <c r="C6" s="7">
        <v>2012</v>
      </c>
      <c r="D6" s="7">
        <v>2013</v>
      </c>
      <c r="E6" s="7">
        <v>2014</v>
      </c>
      <c r="F6" s="7">
        <v>2015</v>
      </c>
      <c r="G6" s="7">
        <v>2016</v>
      </c>
      <c r="H6" s="30">
        <v>2017</v>
      </c>
      <c r="I6" s="305"/>
    </row>
    <row r="7" spans="1:9" s="41" customFormat="1" ht="49.5" customHeight="1">
      <c r="A7" s="266" t="s">
        <v>152</v>
      </c>
      <c r="B7" s="267"/>
      <c r="C7" s="267"/>
      <c r="D7" s="267"/>
      <c r="E7" s="267"/>
      <c r="F7" s="267"/>
      <c r="G7" s="267"/>
      <c r="H7" s="268"/>
      <c r="I7" s="305"/>
    </row>
    <row r="8" spans="1:9" s="41" customFormat="1" ht="49.5" customHeight="1">
      <c r="A8" s="238" t="s">
        <v>32</v>
      </c>
      <c r="B8" s="196"/>
      <c r="C8" s="12">
        <f>Estimativas!F40</f>
        <v>2050.5</v>
      </c>
      <c r="D8" s="12">
        <f>Estimativas!G40</f>
        <v>2117.75</v>
      </c>
      <c r="E8" s="12">
        <f>Estimativas!H40</f>
        <v>2141.5</v>
      </c>
      <c r="F8" s="12">
        <f>Estimativas!I40</f>
        <v>2135</v>
      </c>
      <c r="G8" s="12">
        <f>Estimativas!J40</f>
        <v>2091.25</v>
      </c>
      <c r="H8" s="82">
        <f>Estimativas!K40</f>
        <v>2140.75</v>
      </c>
      <c r="I8" s="305"/>
    </row>
    <row r="9" spans="1:9" s="41" customFormat="1" ht="49.5" customHeight="1">
      <c r="A9" s="238" t="s">
        <v>33</v>
      </c>
      <c r="B9" s="196"/>
      <c r="C9" s="12">
        <f>Estimativas!F41</f>
        <v>2078.25</v>
      </c>
      <c r="D9" s="12">
        <f>Estimativas!G41</f>
        <v>2136.75</v>
      </c>
      <c r="E9" s="12">
        <f>Estimativas!H41</f>
        <v>2159</v>
      </c>
      <c r="F9" s="12">
        <f>Estimativas!I41</f>
        <v>2166.25</v>
      </c>
      <c r="G9" s="12">
        <f>Estimativas!J41</f>
        <v>2170</v>
      </c>
      <c r="H9" s="82">
        <f>Estimativas!K41</f>
        <v>2214.25</v>
      </c>
      <c r="I9" s="305"/>
    </row>
    <row r="10" spans="1:9" s="41" customFormat="1" ht="49.5" customHeight="1">
      <c r="A10" s="263" t="s">
        <v>153</v>
      </c>
      <c r="B10" s="264"/>
      <c r="C10" s="264"/>
      <c r="D10" s="264"/>
      <c r="E10" s="264"/>
      <c r="F10" s="264"/>
      <c r="G10" s="264"/>
      <c r="H10" s="265"/>
      <c r="I10" s="305"/>
    </row>
    <row r="11" spans="1:9" s="41" customFormat="1" ht="49.5" customHeight="1">
      <c r="A11" s="238" t="s">
        <v>34</v>
      </c>
      <c r="B11" s="196"/>
      <c r="C11" s="12">
        <f>Estimativas!F42</f>
        <v>1987</v>
      </c>
      <c r="D11" s="12">
        <f>Estimativas!G42</f>
        <v>2057.75</v>
      </c>
      <c r="E11" s="12">
        <f>Estimativas!H42</f>
        <v>2083.25</v>
      </c>
      <c r="F11" s="12">
        <f>Estimativas!I42</f>
        <v>2075.75</v>
      </c>
      <c r="G11" s="12">
        <f>Estimativas!J42</f>
        <v>2039.75</v>
      </c>
      <c r="H11" s="82">
        <f>Estimativas!K42</f>
        <v>2074.5</v>
      </c>
      <c r="I11" s="305"/>
    </row>
    <row r="12" spans="1:9" s="41" customFormat="1" ht="49.5" customHeight="1">
      <c r="A12" s="238" t="s">
        <v>33</v>
      </c>
      <c r="B12" s="196"/>
      <c r="C12" s="12">
        <f>Estimativas!F43</f>
        <v>2015.75</v>
      </c>
      <c r="D12" s="12">
        <f>Estimativas!G43</f>
        <v>2076.25</v>
      </c>
      <c r="E12" s="12">
        <f>Estimativas!H43</f>
        <v>2101.5</v>
      </c>
      <c r="F12" s="12">
        <f>Estimativas!I43</f>
        <v>2107.5</v>
      </c>
      <c r="G12" s="12">
        <f>Estimativas!J43</f>
        <v>2114.25</v>
      </c>
      <c r="H12" s="82">
        <f>Estimativas!K43</f>
        <v>2151.75</v>
      </c>
      <c r="I12" s="305"/>
    </row>
    <row r="13" spans="1:9" s="41" customFormat="1" ht="49.5" customHeight="1">
      <c r="A13" s="263" t="s">
        <v>154</v>
      </c>
      <c r="B13" s="264"/>
      <c r="C13" s="264"/>
      <c r="D13" s="264"/>
      <c r="E13" s="264"/>
      <c r="F13" s="264"/>
      <c r="G13" s="264"/>
      <c r="H13" s="265"/>
      <c r="I13" s="305"/>
    </row>
    <row r="14" spans="1:9" s="41" customFormat="1" ht="49.5" customHeight="1">
      <c r="A14" s="238" t="s">
        <v>18</v>
      </c>
      <c r="B14" s="196"/>
      <c r="C14" s="12">
        <f>Estimativas!F44</f>
        <v>1958.75</v>
      </c>
      <c r="D14" s="12">
        <f>Estimativas!G44</f>
        <v>2007.25</v>
      </c>
      <c r="E14" s="12">
        <f>Estimativas!H44</f>
        <v>2026.75</v>
      </c>
      <c r="F14" s="12">
        <f>Estimativas!I44</f>
        <v>2035</v>
      </c>
      <c r="G14" s="12">
        <f>Estimativas!J44</f>
        <v>2008.5</v>
      </c>
      <c r="H14" s="82">
        <f>Estimativas!K44</f>
        <v>2058.75</v>
      </c>
      <c r="I14" s="305"/>
    </row>
    <row r="15" spans="1:9" s="41" customFormat="1" ht="49.5" customHeight="1">
      <c r="A15" s="238" t="s">
        <v>51</v>
      </c>
      <c r="B15" s="196"/>
      <c r="C15" s="12">
        <f>Estimativas!F45</f>
        <v>1196.75</v>
      </c>
      <c r="D15" s="12">
        <f>Estimativas!G45</f>
        <v>1229.75</v>
      </c>
      <c r="E15" s="12">
        <f>Estimativas!H45</f>
        <v>1237.75</v>
      </c>
      <c r="F15" s="12">
        <f>Estimativas!I45</f>
        <v>1228.5</v>
      </c>
      <c r="G15" s="12">
        <f>Estimativas!J45</f>
        <v>1220.75</v>
      </c>
      <c r="H15" s="82">
        <f>Estimativas!K45</f>
        <v>1233.5</v>
      </c>
      <c r="I15" s="305"/>
    </row>
    <row r="16" spans="1:9" s="41" customFormat="1" ht="49.5" customHeight="1">
      <c r="A16" s="238" t="s">
        <v>19</v>
      </c>
      <c r="B16" s="196"/>
      <c r="C16" s="12">
        <f>Estimativas!F46</f>
        <v>772.5</v>
      </c>
      <c r="D16" s="12">
        <f>Estimativas!G46</f>
        <v>805.5</v>
      </c>
      <c r="E16" s="12">
        <f>Estimativas!H46</f>
        <v>844.75</v>
      </c>
      <c r="F16" s="12">
        <f>Estimativas!I46</f>
        <v>843.75</v>
      </c>
      <c r="G16" s="12">
        <f>Estimativas!J46</f>
        <v>844.5</v>
      </c>
      <c r="H16" s="82">
        <f>Estimativas!K46</f>
        <v>851.25</v>
      </c>
      <c r="I16" s="305"/>
    </row>
    <row r="17" spans="1:9" s="41" customFormat="1" ht="49.5" customHeight="1">
      <c r="A17" s="238" t="s">
        <v>52</v>
      </c>
      <c r="B17" s="196"/>
      <c r="C17" s="12">
        <f>Estimativas!F47</f>
        <v>3109.25</v>
      </c>
      <c r="D17" s="12">
        <f>Estimativas!G47</f>
        <v>3187.75</v>
      </c>
      <c r="E17" s="12">
        <f>Estimativas!H47</f>
        <v>3229.75</v>
      </c>
      <c r="F17" s="12">
        <f>Estimativas!I47</f>
        <v>3239</v>
      </c>
      <c r="G17" s="12">
        <f>Estimativas!J47</f>
        <v>3288.5</v>
      </c>
      <c r="H17" s="82">
        <f>Estimativas!K47</f>
        <v>3340</v>
      </c>
      <c r="I17" s="305"/>
    </row>
    <row r="18" spans="1:9" s="41" customFormat="1" ht="49.5" customHeight="1">
      <c r="A18" s="238" t="s">
        <v>20</v>
      </c>
      <c r="B18" s="196"/>
      <c r="C18" s="12">
        <f>Estimativas!F48</f>
        <v>5544</v>
      </c>
      <c r="D18" s="12">
        <f>Estimativas!G48</f>
        <v>5785.5</v>
      </c>
      <c r="E18" s="12">
        <f>Estimativas!H48</f>
        <v>5646</v>
      </c>
      <c r="F18" s="12">
        <f>Estimativas!I48</f>
        <v>5565.25</v>
      </c>
      <c r="G18" s="12">
        <f>Estimativas!J48</f>
        <v>5327.25</v>
      </c>
      <c r="H18" s="82">
        <f>Estimativas!K48</f>
        <v>5529.25</v>
      </c>
      <c r="I18" s="305"/>
    </row>
    <row r="19" spans="1:9" s="41" customFormat="1" ht="49.5" customHeight="1">
      <c r="A19" s="238" t="s">
        <v>122</v>
      </c>
      <c r="B19" s="196"/>
      <c r="C19" s="12">
        <f>Estimativas!F49</f>
        <v>1587.75</v>
      </c>
      <c r="D19" s="12">
        <f>Estimativas!G49</f>
        <v>1653.75</v>
      </c>
      <c r="E19" s="12">
        <f>Estimativas!H49</f>
        <v>1684</v>
      </c>
      <c r="F19" s="12">
        <f>Estimativas!I49</f>
        <v>1626.75</v>
      </c>
      <c r="G19" s="12">
        <f>Estimativas!J49</f>
        <v>1570.5</v>
      </c>
      <c r="H19" s="82">
        <f>Estimativas!K49</f>
        <v>1562</v>
      </c>
      <c r="I19" s="305"/>
    </row>
    <row r="20" spans="1:9" s="41" customFormat="1" ht="49.5" customHeight="1">
      <c r="A20" s="263" t="s">
        <v>155</v>
      </c>
      <c r="B20" s="264"/>
      <c r="C20" s="264"/>
      <c r="D20" s="264"/>
      <c r="E20" s="264"/>
      <c r="F20" s="264"/>
      <c r="G20" s="264"/>
      <c r="H20" s="265"/>
      <c r="I20" s="305"/>
    </row>
    <row r="21" spans="1:9" s="41" customFormat="1" ht="49.5" customHeight="1">
      <c r="A21" s="238" t="s">
        <v>53</v>
      </c>
      <c r="B21" s="196"/>
      <c r="C21" s="13">
        <f>Estimativas!F50</f>
        <v>1119.75</v>
      </c>
      <c r="D21" s="13">
        <f>Estimativas!G50</f>
        <v>1166.25</v>
      </c>
      <c r="E21" s="13">
        <f>Estimativas!H50</f>
        <v>1202.25</v>
      </c>
      <c r="F21" s="13">
        <f>Estimativas!I50</f>
        <v>1185.25</v>
      </c>
      <c r="G21" s="13">
        <f>Estimativas!J50</f>
        <v>1145.25</v>
      </c>
      <c r="H21" s="90">
        <f>Estimativas!K50</f>
        <v>1235</v>
      </c>
      <c r="I21" s="305"/>
    </row>
    <row r="22" spans="1:9" s="41" customFormat="1" ht="49.5" customHeight="1">
      <c r="A22" s="238" t="s">
        <v>23</v>
      </c>
      <c r="B22" s="196"/>
      <c r="C22" s="13">
        <f>Estimativas!F51</f>
        <v>2058.5</v>
      </c>
      <c r="D22" s="13">
        <f>Estimativas!G51</f>
        <v>2097.75</v>
      </c>
      <c r="E22" s="13">
        <f>Estimativas!H51</f>
        <v>2136.5</v>
      </c>
      <c r="F22" s="13">
        <f>Estimativas!I51</f>
        <v>2165.75</v>
      </c>
      <c r="G22" s="13">
        <f>Estimativas!J51</f>
        <v>2087.75</v>
      </c>
      <c r="H22" s="90">
        <f>Estimativas!K51</f>
        <v>2118.25</v>
      </c>
      <c r="I22" s="305"/>
    </row>
    <row r="23" spans="1:9" s="41" customFormat="1" ht="49.5" customHeight="1">
      <c r="A23" s="238" t="s">
        <v>24</v>
      </c>
      <c r="B23" s="196"/>
      <c r="C23" s="13">
        <f>Estimativas!F52</f>
        <v>1694.25</v>
      </c>
      <c r="D23" s="13">
        <f>Estimativas!G52</f>
        <v>1817.25</v>
      </c>
      <c r="E23" s="13">
        <f>Estimativas!H52</f>
        <v>1775</v>
      </c>
      <c r="F23" s="13">
        <f>Estimativas!I52</f>
        <v>1719.25</v>
      </c>
      <c r="G23" s="13">
        <f>Estimativas!J52</f>
        <v>1720.75</v>
      </c>
      <c r="H23" s="90">
        <f>Estimativas!K52</f>
        <v>1685</v>
      </c>
      <c r="I23" s="305"/>
    </row>
    <row r="24" spans="1:9" s="41" customFormat="1" ht="49.5" customHeight="1">
      <c r="A24" s="238" t="s">
        <v>25</v>
      </c>
      <c r="B24" s="196"/>
      <c r="C24" s="13">
        <f>Estimativas!F53</f>
        <v>1772.5</v>
      </c>
      <c r="D24" s="13">
        <f>Estimativas!G53</f>
        <v>1820</v>
      </c>
      <c r="E24" s="13">
        <f>Estimativas!H53</f>
        <v>1798.75</v>
      </c>
      <c r="F24" s="13">
        <f>Estimativas!I53</f>
        <v>1769.25</v>
      </c>
      <c r="G24" s="13">
        <f>Estimativas!J53</f>
        <v>1726.5</v>
      </c>
      <c r="H24" s="90">
        <f>Estimativas!K53</f>
        <v>1737.5</v>
      </c>
      <c r="I24" s="305"/>
    </row>
    <row r="25" spans="1:9" s="41" customFormat="1" ht="49.5" customHeight="1">
      <c r="A25" s="238" t="s">
        <v>26</v>
      </c>
      <c r="B25" s="196"/>
      <c r="C25" s="13">
        <f>Estimativas!F54</f>
        <v>2171</v>
      </c>
      <c r="D25" s="13">
        <f>Estimativas!G54</f>
        <v>2206.75</v>
      </c>
      <c r="E25" s="13">
        <f>Estimativas!H54</f>
        <v>2246.25</v>
      </c>
      <c r="F25" s="13">
        <f>Estimativas!I54</f>
        <v>2183.25</v>
      </c>
      <c r="G25" s="13">
        <f>Estimativas!J54</f>
        <v>2203.5</v>
      </c>
      <c r="H25" s="90">
        <f>Estimativas!K54</f>
        <v>2397.75</v>
      </c>
      <c r="I25" s="305"/>
    </row>
    <row r="26" spans="1:9" s="41" customFormat="1" ht="49.5" customHeight="1">
      <c r="A26" s="238" t="s">
        <v>27</v>
      </c>
      <c r="B26" s="196"/>
      <c r="C26" s="13">
        <f>Estimativas!F55</f>
        <v>1488.25</v>
      </c>
      <c r="D26" s="13">
        <f>Estimativas!G55</f>
        <v>1560.75</v>
      </c>
      <c r="E26" s="13">
        <f>Estimativas!H55</f>
        <v>1575.25</v>
      </c>
      <c r="F26" s="13">
        <f>Estimativas!I55</f>
        <v>1510.75</v>
      </c>
      <c r="G26" s="13">
        <f>Estimativas!J55</f>
        <v>1442.75</v>
      </c>
      <c r="H26" s="90">
        <f>Estimativas!K55</f>
        <v>1395.25</v>
      </c>
      <c r="I26" s="305"/>
    </row>
    <row r="27" spans="1:9" s="41" customFormat="1" ht="49.5" customHeight="1">
      <c r="A27" s="238" t="s">
        <v>28</v>
      </c>
      <c r="B27" s="196"/>
      <c r="C27" s="13">
        <f>Estimativas!F56</f>
        <v>2926.5</v>
      </c>
      <c r="D27" s="13">
        <f>Estimativas!G56</f>
        <v>3035.75</v>
      </c>
      <c r="E27" s="13">
        <f>Estimativas!H56</f>
        <v>3059</v>
      </c>
      <c r="F27" s="13">
        <f>Estimativas!I56</f>
        <v>3035.25</v>
      </c>
      <c r="G27" s="13">
        <f>Estimativas!J56</f>
        <v>3045.5</v>
      </c>
      <c r="H27" s="90">
        <f>Estimativas!K56</f>
        <v>3116.25</v>
      </c>
      <c r="I27" s="305"/>
    </row>
    <row r="28" spans="1:9" s="41" customFormat="1" ht="49.5" customHeight="1">
      <c r="A28" s="238" t="s">
        <v>54</v>
      </c>
      <c r="B28" s="195"/>
      <c r="C28" s="13">
        <f>Estimativas!F57</f>
        <v>2878</v>
      </c>
      <c r="D28" s="13">
        <f>Estimativas!G57</f>
        <v>2968.25</v>
      </c>
      <c r="E28" s="13">
        <f>Estimativas!H57</f>
        <v>2986</v>
      </c>
      <c r="F28" s="13">
        <f>Estimativas!I57</f>
        <v>3042.75</v>
      </c>
      <c r="G28" s="13">
        <f>Estimativas!J57</f>
        <v>3026.75</v>
      </c>
      <c r="H28" s="90">
        <f>Estimativas!K57</f>
        <v>3079.25</v>
      </c>
      <c r="I28" s="305"/>
    </row>
    <row r="29" spans="1:9" s="42" customFormat="1" ht="33.75" customHeight="1">
      <c r="A29" s="238" t="s">
        <v>55</v>
      </c>
      <c r="B29" s="195"/>
      <c r="C29" s="13">
        <f>Estimativas!F58</f>
        <v>1605</v>
      </c>
      <c r="D29" s="13">
        <f>Estimativas!G58</f>
        <v>1686.75</v>
      </c>
      <c r="E29" s="13">
        <f>Estimativas!H58</f>
        <v>1693</v>
      </c>
      <c r="F29" s="13">
        <f>Estimativas!I58</f>
        <v>1666.25</v>
      </c>
      <c r="G29" s="13">
        <f>Estimativas!J58</f>
        <v>1568.75</v>
      </c>
      <c r="H29" s="90">
        <f>Estimativas!K58</f>
        <v>1589.75</v>
      </c>
      <c r="I29" s="306"/>
    </row>
    <row r="30" spans="1:9" s="42" customFormat="1" ht="33.75" customHeight="1" thickBot="1">
      <c r="A30" s="239" t="s">
        <v>31</v>
      </c>
      <c r="B30" s="184"/>
      <c r="C30" s="91">
        <f>Estimativas!F59</f>
        <v>772.5</v>
      </c>
      <c r="D30" s="91">
        <f>Estimativas!G59</f>
        <v>805.5</v>
      </c>
      <c r="E30" s="91">
        <f>Estimativas!H59</f>
        <v>844.75</v>
      </c>
      <c r="F30" s="91">
        <f>Estimativas!I59</f>
        <v>843.75</v>
      </c>
      <c r="G30" s="91">
        <f>Estimativas!J59</f>
        <v>844.5</v>
      </c>
      <c r="H30" s="92">
        <f>Estimativas!K59</f>
        <v>851.25</v>
      </c>
      <c r="I30" s="306"/>
    </row>
  </sheetData>
  <sheetProtection/>
  <mergeCells count="30">
    <mergeCell ref="A1:H1"/>
    <mergeCell ref="A2:H2"/>
    <mergeCell ref="A3:H3"/>
    <mergeCell ref="A4:H4"/>
    <mergeCell ref="A22:B22"/>
    <mergeCell ref="A21:B21"/>
    <mergeCell ref="A28:B28"/>
    <mergeCell ref="A29:B29"/>
    <mergeCell ref="A26:B26"/>
    <mergeCell ref="A25:B25"/>
    <mergeCell ref="A23:B23"/>
    <mergeCell ref="A5:B6"/>
    <mergeCell ref="A13:H13"/>
    <mergeCell ref="A30:B30"/>
    <mergeCell ref="C5:H5"/>
    <mergeCell ref="A10:H10"/>
    <mergeCell ref="A7:H7"/>
    <mergeCell ref="A14:B14"/>
    <mergeCell ref="A8:B8"/>
    <mergeCell ref="A12:B12"/>
    <mergeCell ref="A16:B16"/>
    <mergeCell ref="A17:B17"/>
    <mergeCell ref="A18:B18"/>
    <mergeCell ref="A19:B19"/>
    <mergeCell ref="A9:B9"/>
    <mergeCell ref="A11:B11"/>
    <mergeCell ref="A15:B15"/>
    <mergeCell ref="A20:H20"/>
    <mergeCell ref="A24:B24"/>
    <mergeCell ref="A27:B27"/>
  </mergeCells>
  <printOptions horizontalCentered="1"/>
  <pageMargins left="0" right="0" top="0.1968503937007874" bottom="0.1968503937007874" header="0.5118110236220472" footer="0.5118110236220472"/>
  <pageSetup horizontalDpi="300" verticalDpi="3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alessandra.brito</dc:creator>
  <cp:keywords/>
  <dc:description/>
  <cp:lastModifiedBy>Cimar Azeredo Pereira</cp:lastModifiedBy>
  <cp:lastPrinted>2018-01-29T14:46:44Z</cp:lastPrinted>
  <dcterms:created xsi:type="dcterms:W3CDTF">2015-02-09T18:39:11Z</dcterms:created>
  <dcterms:modified xsi:type="dcterms:W3CDTF">2018-01-30T16:30:53Z</dcterms:modified>
  <cp:category/>
  <cp:version/>
  <cp:contentType/>
  <cp:contentStatus/>
</cp:coreProperties>
</file>